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codeName="ThisWorkbook" defaultThemeVersion="166925"/>
  <mc:AlternateContent xmlns:mc="http://schemas.openxmlformats.org/markup-compatibility/2006">
    <mc:Choice Requires="x15">
      <x15ac:absPath xmlns:x15ac="http://schemas.microsoft.com/office/spreadsheetml/2010/11/ac" url="https://environmentnswgov.sharepoint.com/sites/MST_OEH_ClimateChangeAdaptation/Shared Documents/General/04. Programs and projects/Climate Preparedness/P2_Transition Plan Guidance/Tools and Framework/Transition Planning Readiness Tool/Final Deliverables/"/>
    </mc:Choice>
  </mc:AlternateContent>
  <xr:revisionPtr revIDLastSave="0" documentId="8_{0C2A8A0C-98C6-4900-8BDE-7DD5263C2655}" xr6:coauthVersionLast="47" xr6:coauthVersionMax="47" xr10:uidLastSave="{00000000-0000-0000-0000-000000000000}"/>
  <bookViews>
    <workbookView xWindow="28680" yWindow="-120" windowWidth="29040" windowHeight="15720" tabRatio="964" activeTab="5" xr2:uid="{1145A310-9FF5-49C9-9101-6E5C7BBF2243}"/>
  </bookViews>
  <sheets>
    <sheet name="A. Introduction" sheetId="65" r:id="rId1"/>
    <sheet name="B. Information" sheetId="36" r:id="rId2"/>
    <sheet name="C. Glossary" sheetId="62" r:id="rId3"/>
    <sheet name="D. Screening Exercise" sheetId="61" r:id="rId4"/>
    <sheet name="Screening Exercise (BTS)" sheetId="63" state="hidden" r:id="rId5"/>
    <sheet name="1. Strategic ambition" sheetId="52" r:id="rId6"/>
    <sheet name="2. Governance &amp; stakeholders" sheetId="54" r:id="rId7"/>
    <sheet name="3. Decarb &amp; adaptation options" sheetId="55" r:id="rId8"/>
    <sheet name="4. Emissions reduction target" sheetId="53" r:id="rId9"/>
    <sheet name="5. Implementation strategy" sheetId="56" r:id="rId10"/>
    <sheet name="6. Financial planning" sheetId="60" r:id="rId11"/>
    <sheet name="7. Cont. review and disclosure" sheetId="57" r:id="rId12"/>
    <sheet name="Criteria Summary" sheetId="64" state="hidden" r:id="rId13"/>
    <sheet name="Low Materiality Criteria" sheetId="68" state="hidden" r:id="rId14"/>
    <sheet name="High Materiality Criteria" sheetId="69" state="hidden" r:id="rId15"/>
    <sheet name="E. Organisational Summary" sheetId="48" r:id="rId16"/>
    <sheet name="F. Action Plan (OLD)" sheetId="66" state="hidden" r:id="rId17"/>
    <sheet name="Dashboard - Scoring (Low)" sheetId="43" state="hidden" r:id="rId18"/>
    <sheet name="Dashboard - Scoring (High)" sheetId="73" state="hidden" r:id="rId19"/>
    <sheet name="F. Recommended Actions" sheetId="28" r:id="rId20"/>
    <sheet name="Visual Roadmap (Helper Tab)" sheetId="72" state="hidden" r:id="rId21"/>
    <sheet name="G. Visual Roadmap" sheetId="67" r:id="rId22"/>
    <sheet name="G. General Feedback" sheetId="50" state="hidden" r:id="rId23"/>
    <sheet name="H. Reference Material" sheetId="44" r:id="rId24"/>
    <sheet name="Change Log" sheetId="30" state="hidden" r:id="rId25"/>
  </sheets>
  <definedNames>
    <definedName name="_xlnm._FilterDatabase" localSheetId="2" hidden="1">'C. Glossary'!$C$5:$D$5</definedName>
    <definedName name="_xlnm._FilterDatabase" localSheetId="12" hidden="1">'Criteria Summary'!$H$3:$H$68</definedName>
    <definedName name="_xlnm._FilterDatabase" localSheetId="16" hidden="1">'F. Action Plan (OLD)'!$D$5:$G$114</definedName>
    <definedName name="_xlnm._FilterDatabase" localSheetId="19" hidden="1">'F. Recommended Actions'!$A$6:$C$50</definedName>
    <definedName name="_xlnm._FilterDatabase" localSheetId="20" hidden="1">'Visual Roadmap (Helper Tab)'!$A$5:$C$49</definedName>
    <definedName name="_xlnm.Print_Area" localSheetId="0">'A. Introduction'!$A$1:$H$60</definedName>
    <definedName name="_xlnm.Print_Area" localSheetId="15">'E. Organisational Summary'!$A$1:$AP$16</definedName>
    <definedName name="_xlnm.Print_Area" localSheetId="16">'F. Action Plan (OLD)'!$D$1:$Q$64</definedName>
    <definedName name="_xlnm.Print_Area" localSheetId="19">'F. Recommended Actions'!$A$1:$M$50</definedName>
    <definedName name="_xlnm.Print_Area" localSheetId="20">'Visual Roadmap (Helper Tab)'!$A$1:$M$49</definedName>
    <definedName name="_xlnm.Print_Titles" localSheetId="16">'F. Action Plan (OLD)'!$1:$5</definedName>
    <definedName name="_xlnm.Print_Titles" localSheetId="19">'F. Recommended Actions'!$1:$6</definedName>
    <definedName name="_xlnm.Print_Titles" localSheetId="20">'Visual Roadmap (Helper Tab)'!$1:$5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8" l="1"/>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H45" i="28"/>
  <c r="H46" i="28"/>
  <c r="H47" i="28"/>
  <c r="H48" i="28"/>
  <c r="H49" i="28"/>
  <c r="J8" i="67" l="1"/>
  <c r="J7" i="67"/>
  <c r="J6" i="67"/>
  <c r="E8" i="67"/>
  <c r="E7" i="67"/>
  <c r="E6" i="67"/>
  <c r="H8" i="48"/>
  <c r="H9" i="48"/>
  <c r="H7" i="48"/>
  <c r="D9" i="48"/>
  <c r="D8" i="48"/>
  <c r="D7" i="48"/>
  <c r="E13" i="73" a="1"/>
  <c r="E13" i="73" s="1"/>
  <c r="E12" i="73" a="1"/>
  <c r="E12" i="73" s="1"/>
  <c r="E22" i="43" a="1"/>
  <c r="E22" i="43" s="1"/>
  <c r="E18" i="43" a="1"/>
  <c r="E18" i="43" s="1"/>
  <c r="E16" i="43" a="1"/>
  <c r="E16" i="43" s="1"/>
  <c r="E15" i="43" a="1"/>
  <c r="E15" i="43" s="1"/>
  <c r="E13" i="43" a="1"/>
  <c r="E13" i="43" s="1"/>
  <c r="E12" i="43" a="1"/>
  <c r="E12" i="43" s="1"/>
  <c r="E11" i="43" a="1"/>
  <c r="E11" i="43" s="1"/>
  <c r="E5" i="43" a="1"/>
  <c r="E5" i="43" s="1"/>
  <c r="E5" i="73" a="1"/>
  <c r="E5" i="73" s="1"/>
  <c r="B36" i="73"/>
  <c r="B35" i="73"/>
  <c r="B34" i="73"/>
  <c r="B33" i="73"/>
  <c r="B32" i="73"/>
  <c r="B31" i="73"/>
  <c r="B30" i="73"/>
  <c r="E24" i="73" a="1"/>
  <c r="D23" i="73"/>
  <c r="E22" i="73" a="1"/>
  <c r="E21" i="73" a="1"/>
  <c r="E20" i="73" a="1"/>
  <c r="D19" i="73"/>
  <c r="E18" i="73" a="1"/>
  <c r="D17" i="73"/>
  <c r="E16" i="73" a="1"/>
  <c r="E16" i="73" s="1"/>
  <c r="E15" i="73" a="1"/>
  <c r="D14" i="73"/>
  <c r="E11" i="73" a="1"/>
  <c r="D10" i="73"/>
  <c r="E9" i="73" a="1"/>
  <c r="E8" i="73" a="1"/>
  <c r="E7" i="73" a="1"/>
  <c r="D6" i="73"/>
  <c r="D4" i="73"/>
  <c r="H49" i="69"/>
  <c r="H48" i="69"/>
  <c r="H47" i="69"/>
  <c r="H46" i="69"/>
  <c r="H45" i="69"/>
  <c r="H44" i="69"/>
  <c r="H43" i="69"/>
  <c r="H42" i="69"/>
  <c r="H41" i="69"/>
  <c r="H40" i="69"/>
  <c r="H39" i="69"/>
  <c r="H38" i="69"/>
  <c r="H37" i="69"/>
  <c r="H36" i="69"/>
  <c r="H34" i="69"/>
  <c r="H33" i="69"/>
  <c r="H32" i="69"/>
  <c r="H31" i="69"/>
  <c r="H30" i="69"/>
  <c r="H29" i="69"/>
  <c r="H28" i="69"/>
  <c r="H26" i="69"/>
  <c r="H25" i="69"/>
  <c r="H23" i="69"/>
  <c r="H22" i="69"/>
  <c r="H21" i="69"/>
  <c r="H20" i="69"/>
  <c r="H19" i="69"/>
  <c r="H18" i="69"/>
  <c r="H17" i="69"/>
  <c r="H16" i="69"/>
  <c r="H15" i="69"/>
  <c r="H14" i="69"/>
  <c r="H13" i="69"/>
  <c r="H12" i="69"/>
  <c r="H11" i="69"/>
  <c r="H10" i="69"/>
  <c r="H9" i="69"/>
  <c r="H8" i="69"/>
  <c r="H7" i="69"/>
  <c r="H6" i="69"/>
  <c r="H5" i="69"/>
  <c r="H4" i="69"/>
  <c r="H40" i="68"/>
  <c r="H39" i="68"/>
  <c r="H38" i="68"/>
  <c r="H37" i="68"/>
  <c r="H36" i="68"/>
  <c r="H35" i="68"/>
  <c r="H34" i="68"/>
  <c r="H33" i="68"/>
  <c r="H32" i="68"/>
  <c r="H31" i="68"/>
  <c r="H30" i="68"/>
  <c r="H29" i="68"/>
  <c r="H27" i="68"/>
  <c r="H26" i="68"/>
  <c r="H25" i="68"/>
  <c r="H24" i="68"/>
  <c r="H23" i="68"/>
  <c r="H21" i="68"/>
  <c r="H19" i="68"/>
  <c r="H18" i="68"/>
  <c r="H17" i="68"/>
  <c r="H16" i="68"/>
  <c r="H15" i="68"/>
  <c r="H14" i="68"/>
  <c r="H13" i="68"/>
  <c r="H12" i="68"/>
  <c r="H11" i="68"/>
  <c r="H10" i="68"/>
  <c r="H9" i="68"/>
  <c r="H8" i="68"/>
  <c r="H7" i="68"/>
  <c r="H6" i="68"/>
  <c r="H5" i="68"/>
  <c r="H4" i="68"/>
  <c r="F11" i="61"/>
  <c r="E9" i="73" l="1"/>
  <c r="R9" i="73" s="1"/>
  <c r="S9" i="73"/>
  <c r="E8" i="73"/>
  <c r="T8" i="73" s="1"/>
  <c r="E7" i="73"/>
  <c r="U7" i="73" s="1"/>
  <c r="E11" i="73"/>
  <c r="R11" i="73" s="1"/>
  <c r="U11" i="73"/>
  <c r="E18" i="73"/>
  <c r="S18" i="73" s="1"/>
  <c r="C34" i="73" s="1"/>
  <c r="E21" i="73"/>
  <c r="R21" i="73" s="1"/>
  <c r="E15" i="73"/>
  <c r="T15" i="73"/>
  <c r="S12" i="73"/>
  <c r="R12" i="73"/>
  <c r="U5" i="73"/>
  <c r="E30" i="73" s="1"/>
  <c r="T5" i="73"/>
  <c r="D30" i="73" s="1"/>
  <c r="S5" i="73"/>
  <c r="C30" i="73" s="1"/>
  <c r="R5" i="73"/>
  <c r="R4" i="73" s="1"/>
  <c r="D25" i="73"/>
  <c r="R16" i="73"/>
  <c r="U16" i="73"/>
  <c r="T16" i="73"/>
  <c r="S16" i="73"/>
  <c r="E22" i="73"/>
  <c r="U22" i="73" s="1"/>
  <c r="E24" i="73"/>
  <c r="U24" i="73" s="1"/>
  <c r="E20" i="73"/>
  <c r="R20" i="73" s="1"/>
  <c r="S11" i="73"/>
  <c r="R13" i="73"/>
  <c r="T21" i="73"/>
  <c r="F9" i="61"/>
  <c r="G9" i="61"/>
  <c r="F7" i="28" s="1" a="1"/>
  <c r="F7" i="28" s="1"/>
  <c r="E7" i="28" l="1" a="1"/>
  <c r="H13" i="28" s="1"/>
  <c r="A7" i="28" a="1"/>
  <c r="A7" i="28" s="1"/>
  <c r="S8" i="73"/>
  <c r="H11" i="28"/>
  <c r="H12" i="28"/>
  <c r="H9" i="28"/>
  <c r="H10" i="28"/>
  <c r="H8" i="28"/>
  <c r="S24" i="73"/>
  <c r="S23" i="73" s="1"/>
  <c r="T24" i="73"/>
  <c r="D36" i="73" s="1"/>
  <c r="R7" i="73"/>
  <c r="U9" i="73"/>
  <c r="U8" i="73"/>
  <c r="T9" i="73"/>
  <c r="S21" i="73"/>
  <c r="T18" i="73"/>
  <c r="D34" i="73" s="1"/>
  <c r="T11" i="73"/>
  <c r="U21" i="73"/>
  <c r="U18" i="73"/>
  <c r="U17" i="73" s="1"/>
  <c r="R8" i="73"/>
  <c r="T7" i="73"/>
  <c r="S7" i="73"/>
  <c r="S6" i="73" s="1"/>
  <c r="R22" i="73"/>
  <c r="R19" i="73" s="1"/>
  <c r="D33" i="73"/>
  <c r="R18" i="73"/>
  <c r="R17" i="73" s="1"/>
  <c r="S17" i="73"/>
  <c r="R24" i="73"/>
  <c r="R23" i="73" s="1"/>
  <c r="S15" i="73"/>
  <c r="C33" i="73" s="1"/>
  <c r="R15" i="73"/>
  <c r="R14" i="73" s="1"/>
  <c r="U15" i="73"/>
  <c r="U12" i="73"/>
  <c r="R10" i="73"/>
  <c r="T12" i="73"/>
  <c r="J26" i="48"/>
  <c r="G26" i="48"/>
  <c r="K26" i="48"/>
  <c r="F26" i="48"/>
  <c r="I26" i="48"/>
  <c r="H26" i="48"/>
  <c r="U4" i="73"/>
  <c r="T4" i="73"/>
  <c r="S4" i="73"/>
  <c r="E36" i="73"/>
  <c r="U23" i="73"/>
  <c r="T14" i="73"/>
  <c r="S20" i="73"/>
  <c r="S13" i="73"/>
  <c r="C32" i="73" s="1"/>
  <c r="U13" i="73"/>
  <c r="T13" i="73"/>
  <c r="S22" i="73"/>
  <c r="T22" i="73"/>
  <c r="U20" i="73"/>
  <c r="T20" i="73"/>
  <c r="A8" i="57" a="1"/>
  <c r="A8" i="57" s="1"/>
  <c r="A8" i="56" a="1"/>
  <c r="A8" i="56" s="1"/>
  <c r="A12" i="60" a="1"/>
  <c r="A12" i="60" s="1"/>
  <c r="A10" i="60" a="1"/>
  <c r="A10" i="60" s="1"/>
  <c r="A8" i="60" a="1"/>
  <c r="A8" i="60" s="1"/>
  <c r="A8" i="55" a="1"/>
  <c r="A8" i="55" s="1"/>
  <c r="A8" i="53" a="1"/>
  <c r="A8" i="53" s="1"/>
  <c r="A15" i="54" a="1"/>
  <c r="A15" i="54" s="1"/>
  <c r="A12" i="54" a="1"/>
  <c r="A12" i="54" s="1"/>
  <c r="A8" i="54" a="1"/>
  <c r="A8" i="54" s="1"/>
  <c r="A8" i="52" a="1"/>
  <c r="A8" i="52" s="1"/>
  <c r="E7" i="28" l="1"/>
  <c r="H7" i="28" s="1"/>
  <c r="R6" i="73"/>
  <c r="R25" i="73" s="1"/>
  <c r="R26" i="73" s="1"/>
  <c r="C36" i="73"/>
  <c r="T23" i="73"/>
  <c r="T6" i="73"/>
  <c r="E31" i="73"/>
  <c r="U6" i="73"/>
  <c r="T17" i="73"/>
  <c r="E34" i="73"/>
  <c r="C31" i="73"/>
  <c r="D31" i="73"/>
  <c r="S10" i="73"/>
  <c r="E33" i="73"/>
  <c r="U14" i="73"/>
  <c r="S14" i="73"/>
  <c r="D32" i="73"/>
  <c r="T10" i="73"/>
  <c r="C35" i="73"/>
  <c r="S19" i="73"/>
  <c r="U10" i="73"/>
  <c r="E32" i="73"/>
  <c r="E35" i="73"/>
  <c r="U19" i="73"/>
  <c r="D35" i="73"/>
  <c r="T19" i="73"/>
  <c r="G43" i="28"/>
  <c r="G49" i="28"/>
  <c r="G50" i="28"/>
  <c r="G48" i="28"/>
  <c r="G47" i="28"/>
  <c r="G46" i="28"/>
  <c r="G45" i="28"/>
  <c r="G44" i="28"/>
  <c r="G39" i="28"/>
  <c r="G42" i="28"/>
  <c r="G41" i="28"/>
  <c r="G40" i="28"/>
  <c r="G32" i="28"/>
  <c r="G38" i="28"/>
  <c r="G37" i="28"/>
  <c r="G36" i="28"/>
  <c r="G35" i="28"/>
  <c r="G34" i="28"/>
  <c r="G33" i="28"/>
  <c r="G29" i="28"/>
  <c r="G31" i="28"/>
  <c r="G30" i="28"/>
  <c r="G22" i="28"/>
  <c r="G28" i="28"/>
  <c r="G27" i="28"/>
  <c r="G26" i="28"/>
  <c r="G25" i="28"/>
  <c r="G23" i="28"/>
  <c r="G17" i="28"/>
  <c r="G15" i="28"/>
  <c r="G10" i="28"/>
  <c r="G18" i="28"/>
  <c r="G24" i="28"/>
  <c r="G14" i="28"/>
  <c r="G13" i="28"/>
  <c r="G20" i="28"/>
  <c r="G8" i="28"/>
  <c r="G16" i="28"/>
  <c r="G9" i="28"/>
  <c r="G7" i="28"/>
  <c r="G21" i="28"/>
  <c r="G12" i="28"/>
  <c r="G11" i="28"/>
  <c r="G19" i="28"/>
  <c r="A6" i="72" l="1" a="1"/>
  <c r="A6" i="72" s="1"/>
  <c r="S25" i="73"/>
  <c r="S26" i="73" s="1"/>
  <c r="U25" i="73"/>
  <c r="R30" i="73" s="1"/>
  <c r="T25" i="73"/>
  <c r="T26" i="73" s="1"/>
  <c r="E20" i="43" a="1"/>
  <c r="E20" i="43" s="1"/>
  <c r="C105" i="67" l="1"/>
  <c r="H103" i="67"/>
  <c r="H87" i="67"/>
  <c r="H71" i="67"/>
  <c r="H55" i="67"/>
  <c r="H39" i="67"/>
  <c r="H23" i="67"/>
  <c r="C85" i="67"/>
  <c r="C69" i="67"/>
  <c r="C53" i="67"/>
  <c r="C37" i="67"/>
  <c r="C21" i="67"/>
  <c r="C61" i="67"/>
  <c r="C89" i="67"/>
  <c r="C57" i="67"/>
  <c r="C25" i="67"/>
  <c r="C101" i="67"/>
  <c r="H99" i="67"/>
  <c r="H83" i="67"/>
  <c r="H67" i="67"/>
  <c r="H51" i="67"/>
  <c r="H35" i="67"/>
  <c r="C97" i="67"/>
  <c r="C81" i="67"/>
  <c r="C65" i="67"/>
  <c r="C49" i="67"/>
  <c r="C33" i="67"/>
  <c r="H95" i="67"/>
  <c r="H79" i="67"/>
  <c r="H63" i="67"/>
  <c r="H47" i="67"/>
  <c r="H31" i="67"/>
  <c r="C93" i="67"/>
  <c r="C77" i="67"/>
  <c r="C45" i="67"/>
  <c r="C29" i="67"/>
  <c r="H91" i="67"/>
  <c r="H75" i="67"/>
  <c r="H59" i="67"/>
  <c r="H43" i="67"/>
  <c r="H27" i="67"/>
  <c r="C73" i="67"/>
  <c r="C41" i="67"/>
  <c r="R28" i="73"/>
  <c r="U26" i="73"/>
  <c r="R29" i="73"/>
  <c r="K103" i="67" a="1"/>
  <c r="K103" i="67" s="1"/>
  <c r="B105" i="67" a="1"/>
  <c r="B105" i="67" s="1"/>
  <c r="D107" i="67"/>
  <c r="I106" i="67"/>
  <c r="D108" i="67"/>
  <c r="I105" i="67"/>
  <c r="B101" i="67" a="1"/>
  <c r="B101" i="67" s="1"/>
  <c r="D104" i="67"/>
  <c r="D103" i="67"/>
  <c r="K99" i="67" a="1"/>
  <c r="K99" i="67" s="1"/>
  <c r="I101" i="67"/>
  <c r="I102" i="67"/>
  <c r="B97" i="67" a="1"/>
  <c r="B97" i="67" s="1"/>
  <c r="D100" i="67"/>
  <c r="D99" i="67"/>
  <c r="K95" i="67" a="1"/>
  <c r="K95" i="67" s="1"/>
  <c r="I97" i="67"/>
  <c r="I98" i="67"/>
  <c r="B93" i="67" a="1"/>
  <c r="B93" i="67" s="1"/>
  <c r="D95" i="67"/>
  <c r="D96" i="67"/>
  <c r="K91" i="67" a="1"/>
  <c r="K91" i="67" s="1"/>
  <c r="I94" i="67"/>
  <c r="I93" i="67"/>
  <c r="B89" i="67" a="1"/>
  <c r="B89" i="67" s="1"/>
  <c r="D91" i="67"/>
  <c r="D92" i="67"/>
  <c r="K87" i="67" a="1"/>
  <c r="K87" i="67" s="1"/>
  <c r="I89" i="67"/>
  <c r="I90" i="67"/>
  <c r="B85" i="67" a="1"/>
  <c r="B85" i="67" s="1"/>
  <c r="D88" i="67"/>
  <c r="D87" i="67"/>
  <c r="K83" i="67" a="1"/>
  <c r="K83" i="67" s="1"/>
  <c r="I86" i="67"/>
  <c r="I85" i="67"/>
  <c r="B81" i="67" a="1"/>
  <c r="B81" i="67" s="1"/>
  <c r="D84" i="67"/>
  <c r="D83" i="67"/>
  <c r="K79" i="67" a="1"/>
  <c r="K79" i="67" s="1"/>
  <c r="I81" i="67"/>
  <c r="I82" i="67"/>
  <c r="B77" i="67" a="1"/>
  <c r="B77" i="67" s="1"/>
  <c r="D79" i="67"/>
  <c r="D80" i="67"/>
  <c r="K75" i="67" a="1"/>
  <c r="K75" i="67" s="1"/>
  <c r="B73" i="67" a="1"/>
  <c r="B73" i="67" s="1"/>
  <c r="I78" i="67"/>
  <c r="I77" i="67"/>
  <c r="D75" i="67"/>
  <c r="D76" i="67"/>
  <c r="K71" i="67" a="1"/>
  <c r="K71" i="67" s="1"/>
  <c r="I73" i="67"/>
  <c r="I74" i="67"/>
  <c r="B69" i="67" a="1"/>
  <c r="B69" i="67" s="1"/>
  <c r="D71" i="67"/>
  <c r="D72" i="67"/>
  <c r="K67" i="67" a="1"/>
  <c r="K67" i="67" s="1"/>
  <c r="I70" i="67"/>
  <c r="I69" i="67"/>
  <c r="B65" i="67" a="1"/>
  <c r="B65" i="67" s="1"/>
  <c r="D67" i="67"/>
  <c r="D68" i="67"/>
  <c r="K63" i="67" a="1"/>
  <c r="K63" i="67" s="1"/>
  <c r="I65" i="67"/>
  <c r="I66" i="67"/>
  <c r="B61" i="67" a="1"/>
  <c r="B61" i="67" s="1"/>
  <c r="D64" i="67"/>
  <c r="D63" i="67"/>
  <c r="K59" i="67" a="1"/>
  <c r="K59" i="67" s="1"/>
  <c r="I62" i="67"/>
  <c r="I61" i="67"/>
  <c r="B57" i="67" a="1"/>
  <c r="B57" i="67" s="1"/>
  <c r="D60" i="67"/>
  <c r="D59" i="67"/>
  <c r="D56" i="67"/>
  <c r="K55" i="67" a="1"/>
  <c r="K55" i="67" s="1"/>
  <c r="I57" i="67"/>
  <c r="I58" i="67"/>
  <c r="D24" i="67"/>
  <c r="D28" i="67"/>
  <c r="K27" i="67" a="1"/>
  <c r="K27" i="67" s="1"/>
  <c r="I53" i="67"/>
  <c r="I29" i="67"/>
  <c r="I49" i="67"/>
  <c r="D23" i="67"/>
  <c r="D31" i="67"/>
  <c r="D52" i="67"/>
  <c r="I46" i="67"/>
  <c r="D32" i="67"/>
  <c r="K43" i="67" a="1"/>
  <c r="K43" i="67" s="1"/>
  <c r="D40" i="67"/>
  <c r="B49" i="67" a="1"/>
  <c r="B49" i="67" s="1"/>
  <c r="I37" i="67"/>
  <c r="D39" i="67"/>
  <c r="I25" i="67"/>
  <c r="B53" i="67" a="1"/>
  <c r="B53" i="67" s="1"/>
  <c r="B37" i="67" a="1"/>
  <c r="B37" i="67" s="1"/>
  <c r="I50" i="67"/>
  <c r="K39" i="67" a="1"/>
  <c r="K39" i="67" s="1"/>
  <c r="D36" i="67"/>
  <c r="B33" i="67" a="1"/>
  <c r="B33" i="67" s="1"/>
  <c r="K47" i="67" a="1"/>
  <c r="K47" i="67" s="1"/>
  <c r="I26" i="67"/>
  <c r="D27" i="67"/>
  <c r="I34" i="67"/>
  <c r="K35" i="67" a="1"/>
  <c r="K35" i="67" s="1"/>
  <c r="B45" i="67" a="1"/>
  <c r="B45" i="67" s="1"/>
  <c r="D44" i="67"/>
  <c r="D35" i="67"/>
  <c r="I45" i="67"/>
  <c r="I54" i="67"/>
  <c r="D55" i="67"/>
  <c r="D51" i="67"/>
  <c r="B41" i="67" a="1"/>
  <c r="B41" i="67" s="1"/>
  <c r="B29" i="67" a="1"/>
  <c r="B29" i="67" s="1"/>
  <c r="I33" i="67"/>
  <c r="D48" i="67"/>
  <c r="K51" i="67" a="1"/>
  <c r="K51" i="67" s="1"/>
  <c r="I42" i="67"/>
  <c r="B25" i="67" a="1"/>
  <c r="B25" i="67" s="1"/>
  <c r="B21" i="67" a="1"/>
  <c r="B21" i="67" s="1"/>
  <c r="I38" i="67"/>
  <c r="K31" i="67" a="1"/>
  <c r="K31" i="67" s="1"/>
  <c r="K23" i="67" a="1"/>
  <c r="K23" i="67" s="1"/>
  <c r="I30" i="67"/>
  <c r="I41" i="67"/>
  <c r="D43" i="67"/>
  <c r="D47" i="67"/>
  <c r="T12" i="43"/>
  <c r="U12" i="43"/>
  <c r="R12" i="43"/>
  <c r="S12" i="43"/>
  <c r="E8" i="43" a="1"/>
  <c r="D19" i="43"/>
  <c r="B36" i="43"/>
  <c r="B35" i="43"/>
  <c r="B34" i="43"/>
  <c r="B33" i="43"/>
  <c r="B32" i="43"/>
  <c r="B31" i="43"/>
  <c r="B30" i="43"/>
  <c r="E24" i="43" a="1"/>
  <c r="E24" i="43" s="1"/>
  <c r="E21" i="43" a="1"/>
  <c r="E21" i="43" s="1"/>
  <c r="D23" i="43"/>
  <c r="D17" i="43"/>
  <c r="D14" i="43"/>
  <c r="D10" i="43"/>
  <c r="D6" i="43"/>
  <c r="D4" i="43"/>
  <c r="E9" i="43" a="1"/>
  <c r="E9" i="43" s="1"/>
  <c r="E7" i="43" a="1"/>
  <c r="E7" i="43" s="1"/>
  <c r="F49" i="67" l="1"/>
  <c r="C52" i="67"/>
  <c r="C51" i="67"/>
  <c r="F45" i="67"/>
  <c r="C48" i="67"/>
  <c r="C47" i="67"/>
  <c r="F105" i="67"/>
  <c r="C107" i="67"/>
  <c r="C108" i="67"/>
  <c r="G27" i="67"/>
  <c r="H30" i="67"/>
  <c r="H29" i="67"/>
  <c r="G35" i="67"/>
  <c r="H37" i="67"/>
  <c r="H38" i="67"/>
  <c r="G103" i="67"/>
  <c r="H106" i="67"/>
  <c r="H105" i="67"/>
  <c r="F57" i="67"/>
  <c r="C59" i="67"/>
  <c r="C60" i="67"/>
  <c r="F65" i="67"/>
  <c r="C68" i="67"/>
  <c r="C67" i="67"/>
  <c r="F69" i="67"/>
  <c r="C71" i="67"/>
  <c r="C72" i="67"/>
  <c r="F77" i="67"/>
  <c r="C80" i="67"/>
  <c r="C79" i="67"/>
  <c r="F81" i="67"/>
  <c r="C84" i="67"/>
  <c r="C83" i="67"/>
  <c r="F97" i="67"/>
  <c r="C100" i="67"/>
  <c r="C99" i="67"/>
  <c r="F41" i="67"/>
  <c r="C44" i="67"/>
  <c r="C43" i="67"/>
  <c r="G31" i="67"/>
  <c r="H33" i="67"/>
  <c r="H34" i="67"/>
  <c r="G75" i="67"/>
  <c r="H78" i="67"/>
  <c r="H77" i="67"/>
  <c r="F89" i="67"/>
  <c r="C92" i="67"/>
  <c r="C91" i="67"/>
  <c r="F61" i="67"/>
  <c r="C64" i="67"/>
  <c r="C63" i="67"/>
  <c r="F85" i="67"/>
  <c r="C88" i="67"/>
  <c r="C87" i="67"/>
  <c r="F53" i="67"/>
  <c r="C56" i="67"/>
  <c r="C55" i="67"/>
  <c r="G39" i="67"/>
  <c r="H42" i="67"/>
  <c r="H41" i="67"/>
  <c r="G55" i="67"/>
  <c r="H57" i="67"/>
  <c r="H58" i="67"/>
  <c r="F73" i="67"/>
  <c r="C76" i="67"/>
  <c r="C75" i="67"/>
  <c r="F93" i="67"/>
  <c r="C96" i="67"/>
  <c r="C95" i="67"/>
  <c r="F101" i="67"/>
  <c r="C104" i="67"/>
  <c r="C103" i="67"/>
  <c r="G43" i="67"/>
  <c r="H46" i="67"/>
  <c r="H45" i="67"/>
  <c r="G47" i="67"/>
  <c r="H50" i="67"/>
  <c r="H49" i="67"/>
  <c r="G59" i="67"/>
  <c r="H62" i="67"/>
  <c r="H61" i="67"/>
  <c r="G63" i="67"/>
  <c r="H66" i="67"/>
  <c r="H65" i="67"/>
  <c r="G71" i="67"/>
  <c r="H74" i="67"/>
  <c r="H73" i="67"/>
  <c r="G79" i="67"/>
  <c r="H82" i="67"/>
  <c r="H81" i="67"/>
  <c r="G83" i="67"/>
  <c r="H86" i="67"/>
  <c r="H85" i="67"/>
  <c r="G87" i="67"/>
  <c r="H90" i="67"/>
  <c r="H89" i="67"/>
  <c r="G91" i="67"/>
  <c r="H94" i="67"/>
  <c r="H93" i="67"/>
  <c r="G95" i="67"/>
  <c r="H98" i="67"/>
  <c r="H97" i="67"/>
  <c r="G51" i="67"/>
  <c r="H54" i="67"/>
  <c r="H53" i="67"/>
  <c r="G67" i="67"/>
  <c r="H70" i="67"/>
  <c r="H69" i="67"/>
  <c r="G99" i="67"/>
  <c r="H102" i="67"/>
  <c r="H101" i="67"/>
  <c r="F29" i="67"/>
  <c r="C31" i="67"/>
  <c r="C32" i="67"/>
  <c r="F21" i="67"/>
  <c r="C24" i="67"/>
  <c r="C23" i="67"/>
  <c r="F25" i="67"/>
  <c r="C28" i="67"/>
  <c r="C27" i="67"/>
  <c r="F37" i="67"/>
  <c r="C40" i="67"/>
  <c r="C39" i="67"/>
  <c r="F33" i="67"/>
  <c r="C35" i="67"/>
  <c r="C36" i="67"/>
  <c r="G23" i="67"/>
  <c r="H26" i="67"/>
  <c r="H25" i="67"/>
  <c r="G22" i="48"/>
  <c r="F22" i="48"/>
  <c r="K22" i="48"/>
  <c r="J22" i="48"/>
  <c r="I22" i="48"/>
  <c r="H22" i="48"/>
  <c r="U18" i="43"/>
  <c r="U17" i="43" s="1"/>
  <c r="S18" i="43"/>
  <c r="D25" i="43"/>
  <c r="R5" i="43"/>
  <c r="R4" i="43" s="1"/>
  <c r="E8" i="43"/>
  <c r="R8" i="43" s="1"/>
  <c r="U22" i="43"/>
  <c r="R22" i="43"/>
  <c r="S22" i="43"/>
  <c r="T22" i="43"/>
  <c r="U21" i="43"/>
  <c r="S21" i="43"/>
  <c r="T21" i="43"/>
  <c r="R9" i="43"/>
  <c r="U9" i="43"/>
  <c r="S9" i="43"/>
  <c r="T9" i="43"/>
  <c r="I19" i="48" l="1"/>
  <c r="H19" i="48"/>
  <c r="F19" i="48"/>
  <c r="G19" i="48"/>
  <c r="J19" i="48"/>
  <c r="K19" i="48"/>
  <c r="K27" i="48"/>
  <c r="J27" i="48"/>
  <c r="F31" i="48"/>
  <c r="G31" i="48"/>
  <c r="K31" i="48"/>
  <c r="J31" i="48"/>
  <c r="H31" i="48"/>
  <c r="I31" i="48"/>
  <c r="G30" i="48"/>
  <c r="F30" i="48"/>
  <c r="K30" i="48"/>
  <c r="J30" i="48"/>
  <c r="I30" i="48"/>
  <c r="H30" i="48"/>
  <c r="T18" i="43"/>
  <c r="E34" i="43"/>
  <c r="R21" i="43"/>
  <c r="A33" i="63" l="1"/>
  <c r="A34" i="63"/>
  <c r="A35" i="63"/>
  <c r="A36" i="63"/>
  <c r="A37" i="63"/>
  <c r="A38" i="63"/>
  <c r="A39" i="63"/>
  <c r="B18" i="63"/>
  <c r="F12" i="61" l="1" a="1"/>
  <c r="F12" i="61" s="1"/>
  <c r="R7" i="43" l="1"/>
  <c r="R6" i="43" s="1"/>
  <c r="R24" i="43" l="1"/>
  <c r="R23" i="43" s="1"/>
  <c r="T7" i="43"/>
  <c r="S24" i="43"/>
  <c r="T8" i="43"/>
  <c r="S8" i="43"/>
  <c r="S7" i="43"/>
  <c r="T24" i="43"/>
  <c r="U24" i="43"/>
  <c r="U8" i="43"/>
  <c r="U7" i="43"/>
  <c r="J18" i="48" l="1"/>
  <c r="K18" i="48"/>
  <c r="G18" i="48"/>
  <c r="F18" i="48"/>
  <c r="H18" i="48"/>
  <c r="I18" i="48"/>
  <c r="G17" i="48"/>
  <c r="F17" i="48"/>
  <c r="I17" i="48"/>
  <c r="H17" i="48"/>
  <c r="K17" i="48"/>
  <c r="J17" i="48"/>
  <c r="U23" i="43"/>
  <c r="T23" i="43"/>
  <c r="S23" i="43"/>
  <c r="T6" i="43"/>
  <c r="S6" i="43"/>
  <c r="U6" i="43"/>
  <c r="E31" i="43"/>
  <c r="C31" i="43"/>
  <c r="C36" i="43"/>
  <c r="E36" i="43"/>
  <c r="D36" i="43"/>
  <c r="D31" i="43"/>
  <c r="K16" i="48" l="1"/>
  <c r="J16" i="48"/>
  <c r="G16" i="48"/>
  <c r="F16" i="48"/>
  <c r="I16" i="48"/>
  <c r="H16" i="48"/>
  <c r="I32" i="48"/>
  <c r="H32" i="48"/>
  <c r="G32" i="48"/>
  <c r="F32" i="48"/>
  <c r="K32" i="48"/>
  <c r="J32" i="48"/>
  <c r="A6" i="66" a="1"/>
  <c r="A6" i="66" s="1"/>
  <c r="R18" i="43" l="1"/>
  <c r="R17" i="43" s="1"/>
  <c r="U13" i="43"/>
  <c r="U11" i="43"/>
  <c r="U16" i="43"/>
  <c r="U5" i="43"/>
  <c r="U20" i="43"/>
  <c r="U15" i="43"/>
  <c r="T20" i="43"/>
  <c r="R20" i="43"/>
  <c r="R19" i="43" s="1"/>
  <c r="S20" i="43"/>
  <c r="T16" i="43"/>
  <c r="S16" i="43"/>
  <c r="R16" i="43"/>
  <c r="T15" i="43"/>
  <c r="R15" i="43"/>
  <c r="S15" i="43"/>
  <c r="T13" i="43"/>
  <c r="S13" i="43"/>
  <c r="R13" i="43"/>
  <c r="T11" i="43"/>
  <c r="S11" i="43"/>
  <c r="R11" i="43"/>
  <c r="S5" i="43"/>
  <c r="T5" i="43"/>
  <c r="T17" i="43"/>
  <c r="S17" i="43"/>
  <c r="G21" i="48" l="1"/>
  <c r="F21" i="48"/>
  <c r="H21" i="48"/>
  <c r="I21" i="48"/>
  <c r="K21" i="48"/>
  <c r="J21" i="48"/>
  <c r="G27" i="48"/>
  <c r="F27" i="48"/>
  <c r="I27" i="48"/>
  <c r="H27" i="48"/>
  <c r="I29" i="48"/>
  <c r="H29" i="48"/>
  <c r="K29" i="48"/>
  <c r="J29" i="48"/>
  <c r="G29" i="48"/>
  <c r="F29" i="48"/>
  <c r="F25" i="48"/>
  <c r="G25" i="48"/>
  <c r="K25" i="48"/>
  <c r="J25" i="48"/>
  <c r="I25" i="48"/>
  <c r="H25" i="48"/>
  <c r="G23" i="48"/>
  <c r="F23" i="48"/>
  <c r="K23" i="48"/>
  <c r="J23" i="48"/>
  <c r="H23" i="48"/>
  <c r="I23" i="48"/>
  <c r="H15" i="48"/>
  <c r="I15" i="48"/>
  <c r="G15" i="48"/>
  <c r="F15" i="48"/>
  <c r="K15" i="48"/>
  <c r="J15" i="48"/>
  <c r="R10" i="43"/>
  <c r="R14" i="43"/>
  <c r="T4" i="43"/>
  <c r="S14" i="43"/>
  <c r="T19" i="43"/>
  <c r="T14" i="43"/>
  <c r="U4" i="43"/>
  <c r="S4" i="43"/>
  <c r="U14" i="43"/>
  <c r="U19" i="43"/>
  <c r="S10" i="43"/>
  <c r="T10" i="43"/>
  <c r="U10" i="43"/>
  <c r="S19" i="43"/>
  <c r="D30" i="43"/>
  <c r="C30" i="43"/>
  <c r="E30" i="43"/>
  <c r="E32" i="43"/>
  <c r="C32" i="43"/>
  <c r="D32" i="43"/>
  <c r="E33" i="43"/>
  <c r="D33" i="43"/>
  <c r="D34" i="43"/>
  <c r="C34" i="43"/>
  <c r="C35" i="43"/>
  <c r="E35" i="43"/>
  <c r="D35" i="43"/>
  <c r="C33" i="43"/>
  <c r="I28" i="48" l="1"/>
  <c r="H28" i="48"/>
  <c r="F28" i="48"/>
  <c r="G28" i="48"/>
  <c r="J28" i="48"/>
  <c r="K28" i="48"/>
  <c r="I24" i="48"/>
  <c r="H24" i="48"/>
  <c r="F24" i="48"/>
  <c r="G24" i="48"/>
  <c r="K24" i="48"/>
  <c r="J24" i="48"/>
  <c r="I20" i="48"/>
  <c r="H20" i="48"/>
  <c r="G20" i="48"/>
  <c r="F20" i="48"/>
  <c r="K20" i="48"/>
  <c r="J20" i="48"/>
  <c r="R25" i="43"/>
  <c r="R26" i="43" s="1"/>
  <c r="T25" i="43"/>
  <c r="S25" i="43"/>
  <c r="U25" i="43"/>
  <c r="J9" i="67" l="1"/>
  <c r="H10" i="48"/>
  <c r="R30" i="43"/>
  <c r="K33" i="48"/>
  <c r="J33" i="48"/>
  <c r="F33" i="48"/>
  <c r="G33" i="48"/>
  <c r="R29" i="43"/>
  <c r="H33" i="48"/>
  <c r="I33" i="48"/>
  <c r="T26" i="43"/>
  <c r="R28" i="43"/>
  <c r="S26" i="43"/>
  <c r="U26"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tc={9DC9EC00-FE94-4224-A24A-3EC2A5EEA037}</author>
    <author>tc={63170257-FBF1-4EE6-A259-1895C21CE57E}</author>
    <author>tc={5DFF63CE-89A8-4AB2-8FC6-E2B09EED39D9}</author>
    <author>tc={01DE018D-6007-46D4-9164-33C7247A3669}</author>
    <author>tc={8DC5B02C-D4B1-42D5-A13D-291BE59F6FA7}</author>
    <author>tc={B990FC5B-2D3D-44F1-B60D-05253A65D043}</author>
    <author>tc={7D2077D5-BA48-4DB2-AF98-EB7898C79662}</author>
    <author>tc={653046E8-9BD4-49E3-883E-0BBD166FC408}</author>
    <author>tc={5518318F-CA01-402F-A701-71CF352ED05E}</author>
    <author>tc={BE32659A-9D39-48B5-8189-AE4D19CFD419}</author>
    <author>tc={02474D2E-B68E-4723-92CA-5CD2B6D943CD}</author>
    <author>tc={C53E46DA-3576-49FF-8895-9B6A2562E288}</author>
    <author>tc={C8BEE676-ACA9-4657-BDBC-23F21CFB08D3}</author>
    <author>tc={08A393D3-F041-45E1-AB28-032BC9CD001D}</author>
    <author>tc={7CA0EA5E-8DE6-43E8-9A2C-1629D2E49760}</author>
    <author>tc={168BD410-FFD5-418F-A2E6-1F247F87398B}</author>
    <author>tc={33A9A672-B537-4C94-A54C-CCAAD33E3B5F}</author>
    <author>tc={B9EF3838-C5BE-4287-B00A-D4701BBEFFB2}</author>
    <author>tc={F7498D06-BA8F-4D02-8880-4E104AD124B7}</author>
    <author>tc={2F7472A9-FF70-4FE6-8A79-A7BB80C9CC0C}</author>
    <author>tc={0644460A-D33C-4FE3-93DA-58B7658638A8}</author>
    <author>tc={B677013C-1D87-4E67-B07A-52F2C7CD1703}</author>
    <author>tc={DA703154-E251-4D7D-99DA-B76EC1D6B9D7}</author>
    <author>tc={FB94A478-0A96-43F8-9173-B83B2D5ABF6F}</author>
    <author>tc={2D4160DE-006A-42F2-AE43-1AF28ED963CE}</author>
    <author>tc={BAB01CCC-30EA-4745-86C0-CBB79A45B9A4}</author>
    <author>tc={D49FA8B9-B462-46AE-829D-6BA2BFF797D3}</author>
    <author>tc={5A38B411-6B33-4CBD-95C6-71517630B02B}</author>
    <author>tc={F9A6BD2B-F502-41BD-936C-B38ED21A4359}</author>
    <author>tc={DD0F5654-8B40-424A-BA01-ACB6034507C8}</author>
    <author>tc={E2E91463-64EA-4C7E-8EE9-3731CEF0ACE8}</author>
    <author>tc={2DC89E0E-2A6E-47A8-A4C7-53DF000377F3}</author>
    <author>tc={F4C37399-E196-4D1E-A3B4-43CD6118ABA5}</author>
    <author>tc={E091A903-0328-4C22-A59B-8D992FF94996}</author>
    <author>tc={7A3B0B71-19C4-44FF-8CDA-E571B4F2B47A}</author>
  </authors>
  <commentList>
    <comment ref="E6" authorId="0" shapeId="0" xr:uid="{9DC9EC00-FE94-4224-A24A-3EC2A5EEA03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I’ve edited this a bit just to shorten it</t>
      </text>
    </comment>
    <comment ref="D7" authorId="1" shapeId="0" xr:uid="{63170257-FBF1-4EE6-A259-1895C21CE57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Check that we’re using possessive with an apostrophe for “ organisation’s “ instead of “ organisations ” 
Reply:
    Checked and updated so they all have apostrophes.</t>
      </text>
    </comment>
    <comment ref="E7" authorId="2" shapeId="0" xr:uid="{5DFF63CE-89A8-4AB2-8FC6-E2B09EED39D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Align wording to align with NZGO policy. 
“Document the organisations commitment to reduce scope 1 and 2 emissions to contribute to the NSW whole-of-government target to reduce emissions by 50% by 2030 and 70% by 2035 (on 2018-19 levels), and net zero by 2050.” Suggest we also add “This could be document in a strategic plan, or similar.” We should avoid saying this needs to be public commitment. 
Reply:
    Could be simplified to just, document criteria in a strategic plan or similar 
Reply:
    Minor point, but wouldn’t include ‘or similar’ unless we’re sure there’s something besides a strategic plan that would document this. Or better - we should give another specific example if we can think of one. (@Koczanowski, Ana )
Reply:
    Removed ‘or similar’.</t>
      </text>
    </comment>
    <comment ref="E8" authorId="3" shapeId="0" xr:uid="{01DE018D-6007-46D4-9164-33C7247A3669}">
      <text>
        <t>[Threaded comment]
Your version of Excel allows you to read this threaded comment; however, any edits to it will get removed if the file is opened in a newer version of Excel. Learn more: https://go.microsoft.com/fwlink/?linkid=870924
Comment:
    This is beyond the requirement. Change to “Update the organisations strategy to reference climate change, the NSW Government policy commitment and any organisation specific climate change commitments”</t>
      </text>
    </comment>
    <comment ref="E9" authorId="4" shapeId="0" xr:uid="{8DC5B02C-D4B1-42D5-A13D-291BE59F6FA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This is close to restating the criteria. Maybe instead mention performing a physical and transition risk and opportunity assessment and linking them to the organisation’s purpose and strategy. (No need to also mention ‘objectives’)
Reply:
    Performing a risk and opportunity assessment is covered in component 3.1.</t>
      </text>
    </comment>
    <comment ref="E10" authorId="5" shapeId="0" xr:uid="{B990FC5B-2D3D-44F1-B60D-05253A65D04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This wording is quite vague, what does “build internal appetite” actually mean? Could even question whether this criteria is needed, if they are meeting 1.1.2, 1.1.3 and 1.1.4 then you could suggest that this would also be met. 
Reply:
    @Koczanowski, Ana I’d say something more like ‘Implement transition planning by reviewing and revising organisation’s strategy, capital planning, and risk framework for consistency with the transition plan’.</t>
      </text>
    </comment>
    <comment ref="E11" authorId="6" shapeId="0" xr:uid="{7D2077D5-BA48-4DB2-AF98-EB7898C7966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Suggest updating to the below. 
“if the organisations has influence to reduce emissions and enhance climate resilience in its value chain, update organisation-specific corporate strategy to include commitments to prioritise emission reduction and climate adaptation within its value chain”. 
Make sure we use the same terminology as the criteria to reduce confusion. Eg criteria states “organisation-specific corporate strategy” whereas the action states “internal corporate strategy”. In this vain we may want to better align some of the wording in the criteria when we talk about the organisations strategy but lets wait for feedback from DCCEEW on that one. 
Reply:
    @Koczanowski, Ana - There’s always some influence, so I might revise beginning to say ‘To the extent the organisation has influence on reducing emissions and enhancing climate resilience across its value chain…’
Reply:
    Updated.</t>
      </text>
    </comment>
    <comment ref="E12" authorId="7" shapeId="0" xr:uid="{653046E8-9BD4-49E3-883E-0BBD166FC40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Maybe something more in line with the ‘Implement transition planning by reviewing and revising organisation’s strategy, capital planning, and risk framework for consistency with the transition plan” but for procurement</t>
      </text>
    </comment>
    <comment ref="E13" authorId="8" shapeId="0" xr:uid="{5518318F-CA01-402F-A701-71CF352ED05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Could reword - updates org’s business model to reflect criteria
Reply:
    @Koczanowski, Ana - Have reworded slightly, mostly for brevity</t>
      </text>
    </comment>
    <comment ref="E16" authorId="9" shapeId="0" xr:uid="{BE32659A-9D39-48B5-8189-AE4D19CFD41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Run a spell check (responsibilities spelt wrong). Good habit to do this before sending any excel dock for review. 
Use term ‘governance body’ as this aligns with TPG24:33.  “establish a governance body and…….” can you check TPG24:33 to see if there is any other guidance on what the governance body should be
Reply:
    Checked TPG24:33 and it only had a couple examples of what the governance body could include - have added them in at the end and highlighted in red.
Reply:
    @Koczanowski, Ana - There are more examples in Table 1 of DCCEEW’s disclosure: ELT, ARC… Secretary is ‘Accountable Authority’ https://www.nsw.gov.au/sites/default/files/noindex/2025-11/dcceew-annual-report-2024-25-volume-2-climate-related-financial-disclosure-250363.pdf
Reply:
    Have included the Secretary (who acts as an Accountable Authority) and all Dep. Secs. (who are make up ELTs) as governance body examples.</t>
      </text>
    </comment>
    <comment ref="E17" authorId="10" shapeId="0" xr:uid="{02474D2E-B68E-4723-92CA-5CD2B6D943CD}">
      <text>
        <t>[Threaded comment]
Your version of Excel allows you to read this threaded comment; however, any edits to it will get removed if the file is opened in a newer version of Excel. Learn more: https://go.microsoft.com/fwlink/?linkid=870924
Comment:
    Rewrite more in line with criteria. E.g. need to mention TP champions.
Reply:
    Updated and additional information from criteria has been added.
Reply:
    Would suggest ‘material risks’ or ‘material risks and opportunities’ instead of ‘materiality’, which is clearer
Reply:
    Updated.</t>
      </text>
    </comment>
    <comment ref="E18" authorId="11" shapeId="0" xr:uid="{C53E46DA-3576-49FF-8895-9B6A2562E28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Edit to be more about  including TP reporting in (existing) internal reporting mechanisms...</t>
      </text>
    </comment>
    <comment ref="E27" authorId="12" shapeId="0" xr:uid="{C8BEE676-ACA9-4657-BDBC-23F21CFB08D3}">
      <text>
        <t>[Threaded comment]
Your version of Excel allows you to read this threaded comment; however, any edits to it will get removed if the file is opened in a newer version of Excel. Learn more: https://go.microsoft.com/fwlink/?linkid=870924
Comment:
    Added last sentence</t>
      </text>
    </comment>
    <comment ref="E28" authorId="13" shapeId="0" xr:uid="{08A393D3-F041-45E1-AB28-032BC9CD001D}">
      <text>
        <t>[Threaded comment]
Your version of Excel allows you to read this threaded comment; however, any edits to it will get removed if the file is opened in a newer version of Excel. Learn more: https://go.microsoft.com/fwlink/?linkid=870924
Comment:
    This criteria is focused on ‘transition risk’. Update to “Identify and assess transition climate-related risks over the short, medium and long term for the organisation(e.g., impacts to value chains, shifts in technology, legal and policy changes, or stakeholder expectations). These should be identified in line with the Climate Risk Ready Guide. Material opportunities identified should be the focus of the organisation's transition planning”. 
Reply:
    Updated.</t>
      </text>
    </comment>
    <comment ref="E29" authorId="14" shapeId="0" xr:uid="{7CA0EA5E-8DE6-43E8-9A2C-1629D2E49760}">
      <text>
        <t>[Threaded comment]
Your version of Excel allows you to read this threaded comment; however, any edits to it will get removed if the file is opened in a newer version of Excel. Learn more: https://go.microsoft.com/fwlink/?linkid=870924
Comment:
    Identify and assess climate-related opportunities over the short, medium and long term for the organisation (e.g., for resource efficiency, sourcing energy from renewables, improved services or new areas of service). These should be identified in line with the Climate Risk Ready Guide. Material opportunities identified should be the focus of the organisation's transition planning. 
Reply:
    Updated.</t>
      </text>
    </comment>
    <comment ref="E30" authorId="15" shapeId="0" xr:uid="{168BD410-FFD5-418F-A2E6-1F247F87398B}">
      <text>
        <t>[Threaded comment]
Your version of Excel allows you to read this threaded comment; however, any edits to it will get removed if the file is opened in a newer version of Excel. Learn more: https://go.microsoft.com/fwlink/?linkid=870924
Comment:
    I think this is good, however think better to say ‘Consult with a diverse range of internal relevant stakeholders through the process of climate-related risk identification and assessment to identify all potential risks and potential flow on impacts’. 
Reply:
    Updated.</t>
      </text>
    </comment>
    <comment ref="E31" authorId="16" shapeId="0" xr:uid="{33A9A672-B537-4C94-A54C-CCAAD33E3B5F}">
      <text>
        <t>[Threaded comment]
Your version of Excel allows you to read this threaded comment; however, any edits to it will get removed if the file is opened in a newer version of Excel. Learn more: https://go.microsoft.com/fwlink/?linkid=870924
Comment:
    I think this is good, however think better to say ‘Consult with a diverse range of internal relevant stakeholders through the process of climate-related risk identification and assessment to identify all potential risks and potential flow on impacts’. 
Reply:
    Updated.</t>
      </text>
    </comment>
    <comment ref="B35" authorId="17" shapeId="0" xr:uid="{B9EF3838-C5BE-4287-B00A-D4701BBEFFB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Is ‘collate’ the right word?</t>
      </text>
    </comment>
    <comment ref="E37" authorId="18" shapeId="0" xr:uid="{F7498D06-BA8F-4D02-8880-4E104AD124B7}">
      <text>
        <t>[Threaded comment]
Your version of Excel allows you to read this threaded comment; however, any edits to it will get removed if the file is opened in a newer version of Excel. Learn more: https://go.microsoft.com/fwlink/?linkid=870924
Comment:
    Slight wording change</t>
      </text>
    </comment>
    <comment ref="E38" authorId="19" shapeId="0" xr:uid="{2F7472A9-FF70-4FE6-8A79-A7BB80C9CC0C}">
      <text>
        <t>[Threaded comment]
Your version of Excel allows you to read this threaded comment; however, any edits to it will get removed if the file is opened in a newer version of Excel. Learn more: https://go.microsoft.com/fwlink/?linkid=870924
Comment:
    The action should be the same length or longer than the original criteria to provide the relevant context. Update to ‘Undertake a robust process to assess and prioritise adaptation measures to address climate-related risks and mitigation measures. This process should consider…(include those listed in the criteria). A multi-criteria analysis approach may assist in assessing quantitatively and qualitative considerations’. 
Reply:
    Can you add this to the reference list for this criteria https://austroads.gov.au/latest-news/austroads-releases-decarbonisation-decision-making-tool-for-transport-agencies
Reply:
    Updated and added reference to criteria and Tab H.</t>
      </text>
    </comment>
    <comment ref="E39" authorId="20" shapeId="0" xr:uid="{0644460A-D33C-4FE3-93DA-58B7658638A8}">
      <text>
        <t>[Threaded comment]
Your version of Excel allows you to read this threaded comment; however, any edits to it will get removed if the file is opened in a newer version of Excel. Learn more: https://go.microsoft.com/fwlink/?linkid=870924
Comment:
    Check wording. Last sentence is a bit confusing
Reply:
    Edited slightly.</t>
      </text>
    </comment>
    <comment ref="E42" authorId="21" shapeId="0" xr:uid="{B677013C-1D87-4E67-B07A-52F2C7CD1703}">
      <text>
        <t>[Threaded comment]
Your version of Excel allows you to read this threaded comment; however, any edits to it will get removed if the file is opened in a newer version of Excel. Learn more: https://go.microsoft.com/fwlink/?linkid=870924
Comment:
    Update to better align with the criteria. See comment above - actions if anything should be more detailed than the criteria
Reply:
    Updated to include all information in criteria.</t>
      </text>
    </comment>
    <comment ref="E43" authorId="22" shapeId="0" xr:uid="{DA703154-E251-4D7D-99DA-B76EC1D6B9D7}">
      <text>
        <t>[Threaded comment]
Your version of Excel allows you to read this threaded comment; however, any edits to it will get removed if the file is opened in a newer version of Excel. Learn more: https://go.microsoft.com/fwlink/?linkid=870924
Comment:
    As above
Reply:
    Updated to include all information in criteria.</t>
      </text>
    </comment>
    <comment ref="E44" authorId="23" shapeId="0" xr:uid="{FB94A478-0A96-43F8-9173-B83B2D5ABF6F}">
      <text>
        <t>[Threaded comment]
Your version of Excel allows you to read this threaded comment; however, any edits to it will get removed if the file is opened in a newer version of Excel. Learn more: https://go.microsoft.com/fwlink/?linkid=870924
Comment:
    Align with criteria. 
Include the extra context in brackets. 
Reply:
    Updated to include all information in criteria.</t>
      </text>
    </comment>
    <comment ref="E45" authorId="24" shapeId="0" xr:uid="{2D4160DE-006A-42F2-AE43-1AF28ED963C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Not alternative. Additional.
Include that this is optional. Check any other criteria that are optional also include optional in the action
Reply:
    Updated and added (optional) to all relevant criteria.
Reply:
    @Koczanowski, Ana suggest ‘Consider using decision-useful climate-related targets or metrics besides emissions (optional)’.</t>
      </text>
    </comment>
    <comment ref="E50" authorId="25" shapeId="0" xr:uid="{BAB01CCC-30EA-4745-86C0-CBB79A45B9A4}">
      <text>
        <t>[Threaded comment]
Your version of Excel allows you to read this threaded comment; however, any edits to it will get removed if the file is opened in a newer version of Excel. Learn more: https://go.microsoft.com/fwlink/?linkid=870924
Comment:
    Update to include full context of the criteria. We need to be clear this is not just about emission reduction targets. This needs to also cover climate-related risks and opportunities (i.e. physical and transition risks)
Reply:
    Updated to reflect all criteria information, including climate-related risks and opportunities.</t>
      </text>
    </comment>
    <comment ref="E53" authorId="26" shapeId="0" xr:uid="{D49FA8B9-B462-46AE-829D-6BA2BFF797D3}">
      <text>
        <t>[Threaded comment]
Your version of Excel allows you to read this threaded comment; however, any edits to it will get removed if the file is opened in a newer version of Excel. Learn more: https://go.microsoft.com/fwlink/?linkid=870924
Comment:
    Should think about this before you start implementing. Tweak this wording. Also include all examples in the example list of the criteria
Reply:
    Updated.</t>
      </text>
    </comment>
    <comment ref="E54" authorId="27" shapeId="0" xr:uid="{5A38B411-6B33-4CBD-95C6-71517630B02B}">
      <text>
        <t>[Threaded comment]
Your version of Excel allows you to read this threaded comment; however, any edits to it will get removed if the file is opened in a newer version of Excel. Learn more: https://go.microsoft.com/fwlink/?linkid=870924
Comment:
    Identify KPIs or other metrics to track the progress of implementing adaptation measures and emission reduction mitigation measures. 
Reply:
    Add to do list that after DCCEEW provide feedback this action should be updated to be align terminology with other criteria- i.e. the use of adaptation measures and emission reduction mitigation measures. Instead of decarb and adaptation
Reply:
    Updated to reflect change in wording. Noted that wording across all criteria needs to be standardised to reflect the wording in this action.</t>
      </text>
    </comment>
    <comment ref="E58" authorId="28" shapeId="0" xr:uid="{F9A6BD2B-F502-41BD-936C-B38ED21A4359}">
      <text>
        <t>[Threaded comment]
Your version of Excel allows you to read this threaded comment; however, any edits to it will get removed if the file is opened in a newer version of Excel. Learn more: https://go.microsoft.com/fwlink/?linkid=870924
Comment:
    Add extra context from criteria
Reply:
    Can you also add to your to do list that we should check whether the hub provides more guidance on assessing financial effecs
Reply:
    @Harmey, Georgia Updated action - had a quick look at the Hub and the NSW Risk Ready Guide has some guidance on identifying the impact of climate-related financial risks, but refers to the TCFD which I thought we decided to replace with TPG24:33?. 
The NSW Risk Ready Guide also points to AASB guidance on assessing the materiality of climate-related financial risks for the purpose of disclosure in financial statements.
(https://www.aasb.gov.au/admin/file/content102/c3/AASB_AUASB_Joint_Bulletin_Finished.pdf)
Do you think this is a good source to add to reference material?
Reply:
    Added source anyway.</t>
      </text>
    </comment>
    <comment ref="E60" authorId="29" shapeId="0" xr:uid="{DD0F5654-8B40-424A-BA01-ACB6034507C8}">
      <text>
        <t>[Threaded comment]
Your version of Excel allows you to read this threaded comment; however, any edits to it will get removed if the file is opened in a newer version of Excel. Learn more: https://go.microsoft.com/fwlink/?linkid=870924
Comment:
    See previous comment about length
Reply:
    Updated.</t>
      </text>
    </comment>
    <comment ref="B61" authorId="30" shapeId="0" xr:uid="{E2E91463-64EA-4C7E-8EE9-3731CEF0ACE8}">
      <text>
        <t>[Threaded comment]
Your version of Excel allows you to read this threaded comment; however, any edits to it will get removed if the file is opened in a newer version of Excel. Learn more: https://go.microsoft.com/fwlink/?linkid=870924
Comment:
    From Mehreen 23 Jan 2026:
“This section focuses more on assessing financial impacts of CRO and less on using financial instruments for transition planning. Please update the wording or add additional question(s) on connection of NPP, CIP, AMPs and SAMPs with transition planning. It also means this has to be connected to decard and adap options analysis as well. The questions should prompt including the prioritised opportunity to strategic financial planning of the org using AMP, SAMPS and CIPs.”</t>
      </text>
    </comment>
    <comment ref="E62" authorId="31" shapeId="0" xr:uid="{2DC89E0E-2A6E-47A8-A4C7-53DF000377F3}">
      <text>
        <t>[Threaded comment]
Your version of Excel allows you to read this threaded comment; however, any edits to it will get removed if the file is opened in a newer version of Excel. Learn more: https://go.microsoft.com/fwlink/?linkid=870924
Comment:
    As above
Reply:
    Updated.</t>
      </text>
    </comment>
    <comment ref="E63" authorId="32" shapeId="0" xr:uid="{F4C37399-E196-4D1E-A3B4-43CD6118ABA5}">
      <text>
        <t>[Threaded comment]
Your version of Excel allows you to read this threaded comment; however, any edits to it will get removed if the file is opened in a newer version of Excel. Learn more: https://go.microsoft.com/fwlink/?linkid=870924
Comment:
    Add to your to do this that 6.3.2 needs to be rephrased to match the phrasing of other criteria
Reply:
    To be this is more of a process thing rather than embedding specific risks. Suggest slight wording change ‘Consider how climate-related risks and opportunities are included within the organisation’s financial planning’ Update processes and guidance material where appropriate’. 
Reply:
    Updated action and noted to change criteria wording following DCCEEW feedback.</t>
      </text>
    </comment>
    <comment ref="E64" authorId="33" shapeId="0" xr:uid="{E091A903-0328-4C22-A59B-8D992FF94996}">
      <text>
        <t>[Threaded comment]
Your version of Excel allows you to read this threaded comment; however, any edits to it will get removed if the file is opened in a newer version of Excel. Learn more: https://go.microsoft.com/fwlink/?linkid=870924
Comment:
    Check everything in criteria is included
Reply:
    Updated to include SAMPs and AMPs.</t>
      </text>
    </comment>
    <comment ref="E65" authorId="34" shapeId="0" xr:uid="{7A3B0B71-19C4-44FF-8CDA-E571B4F2B47A}">
      <text>
        <t>[Threaded comment]
Your version of Excel allows you to read this threaded comment; however, any edits to it will get removed if the file is opened in a newer version of Excel. Learn more: https://go.microsoft.com/fwlink/?linkid=870924
Comment:
    Made slight wording change. 
Add wording in brackets
Reply:
    Updated.</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<sst xmlns="http://schemas.openxmlformats.org/spreadsheetml/2006/main" count="1593" uniqueCount="798">
  <si>
    <t>Department of Climate Change, Energy, the Environment and Water (DCCEEW)</t>
  </si>
  <si>
    <t>Transition Planning Readiness Tool</t>
  </si>
  <si>
    <t>Introduction</t>
  </si>
  <si>
    <r>
      <t xml:space="preserve">
The NZGO Policy requires all NSW general government sector organisations with 100 or more staff  to have long-term net zero transition plans for their operations in place by 1 January 2027. Further, the TPG24:33 reporting framework requires organisations to disclose any ‘climate-related transition plans’ they have, including how they are responding, or plan to respond, to climate-related risks and opportunities. DCCEEW recognises that organisations need more support to develop credible and robust transition plans. DCCEEW’s Transition Planning Readiness Tool (the Tool) can help NSW Government organisations assess the current state of their transition planning and understand actions needed to develop a sufficiently robust and credible transition plan. 
Using the Tool (this workbook spreadsheet), each organisation can self-assess its current progress in relation to transition planning. Based on this assessment, the Tool autogenerates a simple visual roadmap   with indicative next steps the organisation should take to develop an appropriately detailed transition plan that is credible and actionable. That visual acts as a transition planning roadmap that organisations can use voluntarily to explain the transition planning process to senior leadership, governance bodies and stakeholders across the organisation.
The Tool provides a clear pathway for transition planning, with actionable steps that can be clearly communicated to stakeholders and decision makers across organisations. The self-assessment for readiness of transition planning uncover organisational barriers in developing a credible transition plan and can also support capability building for the organisation.
The Tool is accompanied by the Transition Planning Readiness Reference Guide (the Guide), which outlines the Tool's purpose and intent and how to use the Tool. </t>
    </r>
    <r>
      <rPr>
        <b/>
        <sz val="10"/>
        <color theme="1"/>
        <rFont val="Public Sans"/>
      </rPr>
      <t xml:space="preserve">Refer to the Guide for detailed instructions on how to navigate and complete the Tool. </t>
    </r>
    <r>
      <rPr>
        <sz val="10"/>
        <color theme="1"/>
        <rFont val="Public Sans"/>
      </rPr>
      <t xml:space="preserve">
</t>
    </r>
    <r>
      <rPr>
        <b/>
        <sz val="10"/>
        <color theme="1"/>
        <rFont val="Public Sans"/>
      </rPr>
      <t>The Tool and Guide are intended to supplement DCCEEW’s Climate-related Transition Planning Framework (the Framework). All three should be read in conjunction with each other to fully understand their purpose and use.</t>
    </r>
  </si>
  <si>
    <t>What does the tool do?</t>
  </si>
  <si>
    <t>What doesn't the tool do?</t>
  </si>
  <si>
    <r>
      <t xml:space="preserve">• Supports organisations to undertake a </t>
    </r>
    <r>
      <rPr>
        <b/>
        <sz val="10"/>
        <color theme="1"/>
        <rFont val="Public Sans"/>
      </rPr>
      <t xml:space="preserve">self-assessment </t>
    </r>
    <r>
      <rPr>
        <sz val="10"/>
        <color theme="1"/>
        <rFont val="Public Sans"/>
      </rPr>
      <t>to determine their readiness for transition planning
• Produces a</t>
    </r>
    <r>
      <rPr>
        <b/>
        <sz val="10"/>
        <color theme="1"/>
        <rFont val="Public Sans"/>
      </rPr>
      <t xml:space="preserve"> list of actions</t>
    </r>
    <r>
      <rPr>
        <sz val="10"/>
        <color theme="1"/>
        <rFont val="Public Sans"/>
      </rPr>
      <t xml:space="preserve"> that should be undertaken to develop a credible transition plan
• Provides </t>
    </r>
    <r>
      <rPr>
        <b/>
        <sz val="10"/>
        <color theme="1"/>
        <rFont val="Public Sans"/>
      </rPr>
      <t>links to resources</t>
    </r>
    <r>
      <rPr>
        <sz val="10"/>
        <color theme="1"/>
        <rFont val="Public Sans"/>
      </rPr>
      <t xml:space="preserve"> to assist in the development of a transition plan
• Provides a </t>
    </r>
    <r>
      <rPr>
        <b/>
        <sz val="10"/>
        <color theme="1"/>
        <rFont val="Public Sans"/>
      </rPr>
      <t>structure for organisations to produce a roadmap</t>
    </r>
    <r>
      <rPr>
        <sz val="10"/>
        <color theme="1"/>
        <rFont val="Public Sans"/>
      </rPr>
      <t xml:space="preserve"> to prepare a transition plan (actions, responsibility holders and timeframes)</t>
    </r>
  </si>
  <si>
    <t>• Provide detailed guidance on how to prepare a transition plan
• Support the assessment or prioritisation of climate-related risks (there are resources available to assist organisations)
• Support the modelling or prioritisation of emission reduction and adaptation measures to support the development of a transition plan
• Provide a template to prepare a transition plan</t>
  </si>
  <si>
    <r>
      <t xml:space="preserve">The Tool guides organisations on steps to develop a transition plan that not only meets the requirements of both the NZGO Policy and TPG24:33 climate disclosure reporting framework, but also supports development of a credible plan that encourages integration of decarbonisation and climate change adaptation.
For a transition plan to be “credible”, organisations should follow the seven core components in DCCEEW’s Framework as much as possible. </t>
    </r>
    <r>
      <rPr>
        <b/>
        <sz val="10"/>
        <color theme="1"/>
        <rFont val="Public Sans"/>
      </rPr>
      <t xml:space="preserve">Transition planning is an iterative process – organisations may not take all steps in their first years and may increase the detail of their transition plans over time as their maturity increases. Organisations very early on in the transition planning process may only be able to detail their planned response to address climate change, if further actions are not feasible at this point in time. </t>
    </r>
    <r>
      <rPr>
        <sz val="10"/>
        <color theme="1"/>
        <rFont val="Public Sans"/>
      </rPr>
      <t xml:space="preserve">The extent to which organisations consider decarbonisation and adaptation actions (either together or separately) depends on organisation-specific circumstances and their transition planning maturity. 
The Tool and Framework outline the guiding principles and core components for the development of a credible and holistic transition plan; however, it is </t>
    </r>
    <r>
      <rPr>
        <b/>
        <sz val="10"/>
        <color theme="1"/>
        <rFont val="Public Sans"/>
      </rPr>
      <t>ultimately the organisation’s responsibility to determine the extent to which each component is included and the timeframe of it.</t>
    </r>
  </si>
  <si>
    <t>Workbook structure</t>
  </si>
  <si>
    <t>This Transition Planning Readiness Tool workbook is structured as follows:</t>
  </si>
  <si>
    <t>Workbook Sheet</t>
  </si>
  <si>
    <t>Purpose overview</t>
  </si>
  <si>
    <t>Tab A - Introduction</t>
  </si>
  <si>
    <t>Brief instruction guide to assist you in completing the Transition Planning Readiness Tool.</t>
  </si>
  <si>
    <t>Tab B - Information</t>
  </si>
  <si>
    <t>Information for your organisation, including internal organisation consultation, for document control and quality management purposes between Tool versions.</t>
  </si>
  <si>
    <t>Tab C - Glossary</t>
  </si>
  <si>
    <t>Definitions and descriptions of all terms used throughout the Tool.</t>
  </si>
  <si>
    <t>Tab D - Screening exercise</t>
  </si>
  <si>
    <t xml:space="preserve">Screening process to assess the materiality of GHG emissions and climate-related risks and opportunities. This indicates the breadth and depth of information the organisation’s transition plan should include. The predominant use for the screening exercise is to reduce the burden on smaller, lower materiality organisations. </t>
  </si>
  <si>
    <t>Tabs 1-7 - Transition planning criteria questions</t>
  </si>
  <si>
    <t>Where organisations undertake the self-assessment against transition planning readiness criteria, each tab represents one component of a credible transition plan. All questions are multiple choice with possible answers of yes, no, and unsure.</t>
  </si>
  <si>
    <t>Tab E - Organisational summary</t>
  </si>
  <si>
    <t xml:space="preserve">Provides a summary of the results of the self-assessment process. </t>
  </si>
  <si>
    <t>Tab F - Recommended actions</t>
  </si>
  <si>
    <t xml:space="preserve">Produces a list of recommended actions, based on responses in the self-assessment tabs 1-7. Also provides a structure to identify responsibility owners and timing of actions. </t>
  </si>
  <si>
    <t>Tab G - Visual roadmap of recommended actions</t>
  </si>
  <si>
    <t xml:space="preserve">Produces a visual representation of your organisation's transition planning roadmap including nominated responsibility owners and indicative due dates. </t>
  </si>
  <si>
    <t>Tab H - Reference material</t>
  </si>
  <si>
    <t>Lists the climate related and net zero transition material referenced throughout the Transition Planning Readiness Tool and provides hyperlinks to where they can be located.</t>
  </si>
  <si>
    <t>Stages of Transition Planning</t>
  </si>
  <si>
    <t>The four stages that NSW Government organisations can follow to produce and implement a transition plan, as defined in the Framework, are outlined below. As shown below, the use of this tool is a critical step within Stage 2. Further guidance for the use of this tool can be found in the Guide.</t>
  </si>
  <si>
    <t>Materiality and Proportionality in Transition Planning</t>
  </si>
  <si>
    <r>
      <rPr>
        <b/>
        <sz val="10"/>
        <rFont val="Public Sans"/>
      </rPr>
      <t>Each organisation should develop a transition plan tailored to its context, strategic objectives and materiality of emissions and climate-related risks and opportunities.</t>
    </r>
    <r>
      <rPr>
        <sz val="10"/>
        <rFont val="Public Sans"/>
      </rPr>
      <t xml:space="preserve"> Different organisations will have differing levels of material impacts (e.g. a large organisation with a substantial portfolio of assets would likely require a more detailed transition plan than a policy-focused organisation with fewer tangible assets). Aligning with the concept of ‘Proportionality’ as defined in TPG24:33 reporting framework, a transition plan should be proportionate to the size, prominence and climate exposure of the organisation, as well as the consideration of costs and benefits associated with preparing a transition plan.
The level of detail required in a transition plan should be proportionate to the organisation's greenhouse gas (GHG) emissions, climate-related risks and opportunities, and reflect the scope of its operations, roles and responsibilities, level of control and future outlook.  </t>
    </r>
  </si>
  <si>
    <r>
      <rPr>
        <b/>
        <u/>
        <sz val="10"/>
        <color theme="1"/>
        <rFont val="Public Sans"/>
      </rPr>
      <t>Definition of Materiality</t>
    </r>
    <r>
      <rPr>
        <sz val="10"/>
        <color theme="1"/>
        <rFont val="Public Sans"/>
      </rPr>
      <t xml:space="preserve">
In the transition planning context, ‘materiality’ refers to the </t>
    </r>
    <r>
      <rPr>
        <b/>
        <sz val="10"/>
        <color theme="1"/>
        <rFont val="Public Sans"/>
      </rPr>
      <t>significance of climate-related risks and opportunities in relation to their impact on an organisation’s objectives.</t>
    </r>
    <r>
      <rPr>
        <sz val="10"/>
        <color theme="1"/>
        <rFont val="Public Sans"/>
      </rPr>
      <t xml:space="preserve"> Risks and opportunities are considered material if their potential impact or likelihood are high enough to require active management or decision-making.
The meaning of </t>
    </r>
    <r>
      <rPr>
        <b/>
        <sz val="10"/>
        <color theme="1"/>
        <rFont val="Public Sans"/>
      </rPr>
      <t>‘materiality’ in this transition planning context differs from its meaning in TPG24:33 reporting framework.</t>
    </r>
    <r>
      <rPr>
        <sz val="10"/>
        <color theme="1"/>
        <rFont val="Public Sans"/>
      </rPr>
      <t xml:space="preserve"> In TPG24:33, ‘materiality’ is climate-related information that:
</t>
    </r>
    <r>
      <rPr>
        <sz val="10"/>
        <color theme="1"/>
        <rFont val="Arial"/>
        <family val="2"/>
      </rPr>
      <t>•</t>
    </r>
    <r>
      <rPr>
        <sz val="11.5"/>
        <color theme="1"/>
        <rFont val="Public Sans"/>
      </rPr>
      <t xml:space="preserve"> </t>
    </r>
    <r>
      <rPr>
        <sz val="10"/>
        <color theme="1"/>
        <rFont val="Public Sans"/>
      </rPr>
      <t>can be reasonably expected to affect the entity’s prospects – for example, its financial outlook and the ability to achieve its objectives, including providing goods or services to the community 
• omitting, misstating or obscuring that information could be expected to influence the decisions of the primary users of an entity’s general-purpose financial reports</t>
    </r>
  </si>
  <si>
    <r>
      <rPr>
        <b/>
        <u/>
        <sz val="10"/>
        <rFont val="Public Sans"/>
      </rPr>
      <t>Screening exercise</t>
    </r>
    <r>
      <rPr>
        <b/>
        <sz val="10"/>
        <rFont val="Public Sans"/>
      </rPr>
      <t xml:space="preserve"> </t>
    </r>
    <r>
      <rPr>
        <sz val="10"/>
        <rFont val="Public Sans"/>
      </rPr>
      <t xml:space="preserve">
The Tool contains a screening exercise that aims to help organisations determine the appropriate level of detail required in their transition plan. Through this process, the material impact of an organisation’s GHG emissions and climate-related risks and opportunities are assessed, indicating the breadth and depth of information their transition plan should include. This exercise also identifies which areas within an organisation should be the focus of their efforts.</t>
    </r>
    <r>
      <rPr>
        <b/>
        <sz val="10"/>
        <rFont val="Public Sans"/>
      </rPr>
      <t>Because NSW’s government organisations are diverse, this screening exercise aims to suggest appropriate effort for preparing a transition planning that is credible and proportionate to the size and impact of the organisation.</t>
    </r>
    <r>
      <rPr>
        <sz val="10"/>
        <rFont val="Public Sans"/>
      </rPr>
      <t xml:space="preserve"> This will help reduce the transition planning burden on organisations with lower materiality. For example: organisations with fewer physical assets may have less detailed transition plans. 
This is an</t>
    </r>
    <r>
      <rPr>
        <b/>
        <sz val="10"/>
        <rFont val="Public Sans"/>
      </rPr>
      <t xml:space="preserve"> indicative process only</t>
    </r>
    <r>
      <rPr>
        <sz val="10"/>
        <rFont val="Public Sans"/>
      </rPr>
      <t xml:space="preserve"> and does not substantially change the criteria displayed. </t>
    </r>
    <r>
      <rPr>
        <b/>
        <sz val="10"/>
        <rFont val="Public Sans"/>
      </rPr>
      <t xml:space="preserve">Organisations should use their own judgement to determine the level of detail and of focus areas for their transition plan. </t>
    </r>
    <r>
      <rPr>
        <sz val="10"/>
        <rFont val="Public Sans"/>
      </rPr>
      <t xml:space="preserve">If this screening exercise recommends the organisation prepares a less detailed plan, however, they believe a detailed transition plan is more appropriate for their circumstance, then they should proceed with a more detailed plan. 
Based on the results from the screening exercise, the Tool will filter the criteria questions in each of the transition planning components to reflect the appropriate qualification for the organisation’s materiality and the appropriate level of detail the transition plan should include. Lower materiality organisations will have fewer qualifying criteria, and some additional guidance for how to address the criteria using a high-level approach. </t>
    </r>
  </si>
  <si>
    <t>Core Components of Transition Planning</t>
  </si>
  <si>
    <t>The Transition Planning Readiness Tool is comprised of the seven core components of a credible transition plan in line with the Climate-related Transition Planning Framework. These components and associated principles of transition planning include:</t>
  </si>
  <si>
    <t>Transition Planning Principles</t>
  </si>
  <si>
    <t>Core components</t>
  </si>
  <si>
    <t>Informed by applicable policy.</t>
  </si>
  <si>
    <t>Strategic ambition</t>
  </si>
  <si>
    <t>Takes a strategic view, rather than a compliance-focused one, towards setting objectives and targets. 
Connects climate-related risks and opportunities to the organisation's purpose and objectives.</t>
  </si>
  <si>
    <t>Comprehensive but proportionate to an organisation's scale, emissions, and material climate-related risks and opportunities.</t>
  </si>
  <si>
    <t>Governance and stakeholder engagement</t>
  </si>
  <si>
    <t>Clearly defines its governance structure, which is embedded into the organisation's overall governance, with a supportive culture and clear incentives for the board, executives and senior management. 
Details an engagement strategy that may impact the organisation's emissions reductions and climate-related policy.</t>
  </si>
  <si>
    <t>Decarbonisation and adaptation options analysis</t>
  </si>
  <si>
    <t>Explains how the organisation positions itself to achieve long-term targets and align with its strategic ambition. Identifies:
• specific, feasible and measurable emission reduction actions to meet its short- and medium-term targets;
• actions that prioritise emissions reductions within the organisation's value chain;
• for climate-related risks or opportunities that could affect the organisation's revenue, high-level impacts on short, medium or long-term financial performance; etc.</t>
  </si>
  <si>
    <t>Balances sufficient ambition and feasibility for emissions reductions aligned with the Paris Agreement.</t>
  </si>
  <si>
    <t>Emissions reduction targets</t>
  </si>
  <si>
    <t>Includes net zero target(s) and supporting interim emissions reduction targets covering scope 1 and scope 2 GHG emissions. Mature organisations may also choose to develop targets for scope 3 GHG emissions. In setting net zero target(s), consider trade-offs related to climate-related risks and adaptation.</t>
  </si>
  <si>
    <t>Internally consistent, integrating decarbonisation, adaptation and other co-benefits into a broader strategy.</t>
  </si>
  <si>
    <t>Implementation strategy</t>
  </si>
  <si>
    <t>Identifies the plan of how and when initiatives / actions will be implemented. Sets out:
• specific, feasible and measurable emissions reduction actions or pathways to meet its short- and medium-terms targets and explains how the organisation positions itself to achieve long-term targets
• the organisation's ambition, readiness and resourcing for adaptation, which may require a somewhat different approach from emissions reduction
• how the organisation will integrate climate-related risk management and adaptation into the wider organisational strategy, including financial planning (described as a separate component), resourcing, and ownership</t>
  </si>
  <si>
    <t>Financial planning</t>
  </si>
  <si>
    <t>Describes how the organisation expects its financial position to change over the short, medium and long term, given its strategy to manage climate-related risks and opportunities.
Takes into consideration:
• investment and disposal plans (e.g. for capital expenditure or asset retirements)
• planned sources of funding to implement its strategy</t>
  </si>
  <si>
    <t xml:space="preserve">Verifiable and transparent to provide confidence that the strategy will be effectively implemented and so readers can make informed decisions. </t>
  </si>
  <si>
    <t>Continuous review and disclosure</t>
  </si>
  <si>
    <t>Documents the transition planning process, particularly the rationale for decisions made in options analysis, implementation strategy and financial planning. 
Outlines how transition planning will be verified and maintained over time. 
Retains comparability to prior iterations of the transition plan (e.g. through climate-related metrics).</t>
  </si>
  <si>
    <t>Well-maintained, dynamic and adaptive.</t>
  </si>
  <si>
    <t>Refer to the Framework for more detail on the seven core components of transition planning.</t>
  </si>
  <si>
    <t>Organisation information</t>
  </si>
  <si>
    <t>This information is about your organisation undertaking the assessment. This information is important when reviewing the overall results of both your organisation and your cluster as well as for record keeping.</t>
  </si>
  <si>
    <t>Cluster:</t>
  </si>
  <si>
    <t>Organisation/Division:</t>
  </si>
  <si>
    <t>Unit or Sub unit:</t>
  </si>
  <si>
    <t>Assessment information</t>
  </si>
  <si>
    <t>The assessment information provides a record of the self-assessor and the completion of the Transition Planning Readiness Tool. This information is important for tracking progress over time and identifying any potential issues with the assessment process.</t>
  </si>
  <si>
    <t>Project Lead name:</t>
  </si>
  <si>
    <t>Project Lead email:</t>
  </si>
  <si>
    <t>Completion date:</t>
  </si>
  <si>
    <t>Organisation consultation</t>
  </si>
  <si>
    <t>Document stakeholders engaged throughout the completion of the Transition Planning Readiness Tool here.</t>
  </si>
  <si>
    <t>Organisation Stakeholders Engaged</t>
  </si>
  <si>
    <t>Name</t>
  </si>
  <si>
    <t>Role</t>
  </si>
  <si>
    <t>Component of transition planning</t>
  </si>
  <si>
    <t>E.g. Mary Adams</t>
  </si>
  <si>
    <t>E.g. Sustainability Manager, Assets and Infrastructure</t>
  </si>
  <si>
    <t>E.g. Strategic ambition</t>
  </si>
  <si>
    <t>Glossary</t>
  </si>
  <si>
    <t>Key term</t>
  </si>
  <si>
    <t>Definition</t>
  </si>
  <si>
    <t>Source</t>
  </si>
  <si>
    <t>Adaptation</t>
  </si>
  <si>
    <t>Actions undertaken to manage or reduce the adverse consequences of climate change, as well as to harness any benefits or opportunities.</t>
  </si>
  <si>
    <t>TPG24-33 Reporting Framework for first year climate-related financial disclosures (2025)</t>
  </si>
  <si>
    <t>Adaptation plan</t>
  </si>
  <si>
    <t>Integrated document that set out concrete adaptation actions for all areas and levels of an organisation’s operations. Developed using the information from climate change risk and opportunity assessments, adaptation plans set out roles and responsibilities, concrete goals, allocate resources and provide a detailed roadmap to put adaptation into practice. Plans will focus the organisation’s time and resources on the most important issues identified in the climate change risk and opportunity assessment.</t>
  </si>
  <si>
    <t>NSW Climate Change Adaptation Strategy (2022)</t>
  </si>
  <si>
    <t>Business model</t>
  </si>
  <si>
    <t>A for-profit organisation's business model is the system of transforming inputs through its activities into outputs and outcomes that aims to fulfil the organisation's strategic purposes and create value for the organisation and hence generate cash flows over the short, medium and long term. A not-for-profit organisation’s business model is the system of transforming inputs through its activities into outputs and outcomes that aims to further the organisation’s objectives over the short, medium and long term.</t>
  </si>
  <si>
    <t>Climate-related opportunities</t>
  </si>
  <si>
    <t>Climate-related opportunities refer to the potential positive effects arising from climate change for an organisation. Efforts to mitigate and adapt to climate change can produce climate-related opportunities for an organisation.</t>
  </si>
  <si>
    <t>Climate-related physical risks</t>
  </si>
  <si>
    <t>Risk resulting from climate change that can be event-driven (acute) or from longer-term shifts in climatic patterns (chronic). Acute physical risks arise from weather-related events such as storms, floods, droughts or heatwaves, which are increasing in severity and frequency. Chronic physical risks arise from longer-term shifts in climatic patterns including changes in precipitation and temperature which could lead to sea level rise, reduced water availability, biodiversity loss and changes in soil productivity.</t>
  </si>
  <si>
    <t>Climate-related risk</t>
  </si>
  <si>
    <t>Climate-related risks refer to the potential negative effects of climate change on an organisation. These risks are categorised as climate-related physical risks and climate-related transition risks.</t>
  </si>
  <si>
    <t>Climate-related transition risks</t>
  </si>
  <si>
    <t>Risks that arise from efforts to transition to a lower-carbon economy. Transition risks include policy, legal, technological, market and reputational risks. These risks could carry financial implications for an organisation, such as increased operating costs or asset impairment due to new or amended climate-related regulations. The organisation's financial performance could also be affected by shifting consumer demands and the development and deployment of new technology.</t>
  </si>
  <si>
    <t>Decarbonisation</t>
  </si>
  <si>
    <t>The process of reducing greenhouse gas emissions to as close to zero as possible, with any remaining emissions balanced by removals (such as carbon offsets or sequestration). Achieving net zero means that the total emissions produced are equal to those removed from the atmosphere.</t>
  </si>
  <si>
    <t>Emissions reduction</t>
  </si>
  <si>
    <t>A measurable reduction in the generation of greenhouse gas emissions on an absolute or intensity basis.</t>
  </si>
  <si>
    <t>Governance body</t>
  </si>
  <si>
    <t>A board, committee or equivalent body charged with governance or individual(s) responsible for oversight.</t>
  </si>
  <si>
    <t>AASB S2 Climate-related Disclosures (2024)</t>
  </si>
  <si>
    <t>Greenhouse gases (GHG)</t>
  </si>
  <si>
    <r>
      <t>The seven greenhouse gases listed in the Kyoto Protocol: carbon dioxide (CO</t>
    </r>
    <r>
      <rPr>
        <sz val="8"/>
        <color theme="1"/>
        <rFont val="Public Sans"/>
      </rPr>
      <t>2</t>
    </r>
    <r>
      <rPr>
        <sz val="11"/>
        <color theme="1"/>
        <rFont val="Public Sans"/>
      </rPr>
      <t>), methane (CH</t>
    </r>
    <r>
      <rPr>
        <sz val="8"/>
        <color theme="1"/>
        <rFont val="Public Sans"/>
      </rPr>
      <t>4</t>
    </r>
    <r>
      <rPr>
        <sz val="11"/>
        <color theme="1"/>
        <rFont val="Public Sans"/>
      </rPr>
      <t>), nitrous oxide (N</t>
    </r>
    <r>
      <rPr>
        <sz val="8"/>
        <color theme="1"/>
        <rFont val="Public Sans"/>
      </rPr>
      <t>2</t>
    </r>
    <r>
      <rPr>
        <sz val="11"/>
        <color theme="1"/>
        <rFont val="Public Sans"/>
      </rPr>
      <t>O), hydrofluorocarbons (HFCs), nitrogen trifluoride (NF</t>
    </r>
    <r>
      <rPr>
        <sz val="8"/>
        <color theme="1"/>
        <rFont val="Public Sans"/>
      </rPr>
      <t>3</t>
    </r>
    <r>
      <rPr>
        <sz val="11"/>
        <color theme="1"/>
        <rFont val="Public Sans"/>
      </rPr>
      <t>), perfluorocarbons (PFCs) and sulphur hexafluoride (SF</t>
    </r>
    <r>
      <rPr>
        <sz val="8"/>
        <color theme="1"/>
        <rFont val="Public Sans"/>
      </rPr>
      <t>6</t>
    </r>
    <r>
      <rPr>
        <sz val="11"/>
        <color theme="1"/>
        <rFont val="Public Sans"/>
      </rPr>
      <t>).</t>
    </r>
  </si>
  <si>
    <t>Materiality</t>
  </si>
  <si>
    <t>Climate-related information that:
• can be reasonably expected to affect the entity’s prospects – for example, its financial outlook and the ability to achieve its objectives, including providing goods or services to the community 
• omitting, misstating or obscuring that information could be expected to influence the decisions of the primary users of an entity’s general-purpose financial reports</t>
  </si>
  <si>
    <t>Materiality (in the transition planning context)</t>
  </si>
  <si>
    <t>The significance of climate-related risks and opportunities in relation to their impact on an organisation’s objectives. Risks and opportunities are considered material if their potential impact or likelihood are high enough to require active management or decision-making.</t>
  </si>
  <si>
    <t>N/A</t>
  </si>
  <si>
    <t>Net zero transition plan</t>
  </si>
  <si>
    <t>As per the NSW Government Net Zero Government Operations (NZGO) Policy, tailored net zero transition plans identify how organisations plan to reduce their emissions in line with their emissions reduction targets. organisation net zero transitions must include as a minimum:
• emissions reduction targets for scope 1 and 2 emissions
• cost-effective energy efficiency opportunities, including targets for reducing energy use (if appropriate)
• cost-effective solar photovoltaic (PV) opportunities, including targets for solar generation and energy storage (if appropriate)
• the targets and actions outlined in this policy, such as the electrification of buildings and fleet
• a greenhouse gas emissions monitoring plan</t>
  </si>
  <si>
    <t>Net Zero Government Operations (NZGO) Policy (2024)</t>
  </si>
  <si>
    <t>Scenario analysis</t>
  </si>
  <si>
    <t>A process for identifying and assessing a potential range of outcomes from future events under conditions of uncertainty.</t>
  </si>
  <si>
    <t>Scope 1 greenhouse gas emissions</t>
  </si>
  <si>
    <t>Direct greenhouse gas emissions that occur from sources that are owned or controlled by an organisation.</t>
  </si>
  <si>
    <t>Greenhouse gas emissions accounting and reporting guidelines (2025)</t>
  </si>
  <si>
    <t>Scope 2 greenhouse gas emissions</t>
  </si>
  <si>
    <t>Indirect greenhouse gas emissions from the generation of purchased or acquired electricity, steam, heating or cooling consumed by an organisation.</t>
  </si>
  <si>
    <t>Scope 3 greenhouse gas emissions</t>
  </si>
  <si>
    <t>Indirect greenhouse gas emissions (not included in scope 2 greenhouse gas emissions) that occur in the value chain of an organisation, including both upstream and downstream emissions.</t>
  </si>
  <si>
    <t>GHG Protocol Corporate Value Chain (Scope 3) Accounting and Reporting Standard (2011)</t>
  </si>
  <si>
    <t>Short/medium/long term</t>
  </si>
  <si>
    <t>These time horizons will differ from organisation to organisation, and should be defined in relation to its strategic planning processes and the materiality of climate-related risks to the organisation.</t>
  </si>
  <si>
    <t>Transition</t>
  </si>
  <si>
    <t>The transformation of the economy to a low-emission basis in the context of climate change and its impacts.</t>
  </si>
  <si>
    <t>Transition plan</t>
  </si>
  <si>
    <t>An aspect of an organisation's overall strategy that lays out the organisation's targets, actions, or resources for its transition towards a lower-carbon economy. As NSW Treasury describes, a transition plan generally contains information on an organisation's:
• actions to reduce its greenhouse gas (GHG) emissions
• response to climate-related transition and physical risks
• efforts to create and benefit from opportunities related to the expected transition to a lower-carbon economy
The NZGO Policy requires net zero transition plans to include (at a minimum):
• emissions reduction targets for scope 1 and 2 emissions
• cost-effective energy efficiency opportunities, including targets for reducing energy use (if appropriate)
• cost-effective solar photovoltaic (PV) opportunities, including targets for solar generation and energy storage (if appropriate)
• the targets and actions outlined in this policy, such as the electrification of buildings and fleet
• a greenhouse gas emissions monitoring plan</t>
  </si>
  <si>
    <t>TPG24-33 Reporting Framework for first year climate-related financial disclosures (2025)
Net Zero Government Operations (NZGO) Policy (2024)</t>
  </si>
  <si>
    <t>Transition planning</t>
  </si>
  <si>
    <t>Transition planning is the ongoing strategic process for identifying and responding to climate-related risks and opportunities, including setting climate ambitions and targets, and developing implementation approaches with supporting governance and reporting arrangements. A transition plan is an output from transition planning.</t>
  </si>
  <si>
    <t>Climate-related Transition Planning Guidance Consultation Paper (2025)</t>
  </si>
  <si>
    <t>Transition planning roadmap</t>
  </si>
  <si>
    <t>A document produced by the organisation that outlines the steps it will take to develop a final transition plan by 1 January 2027.</t>
  </si>
  <si>
    <t>Undue cost or effort</t>
  </si>
  <si>
    <t>As defined under TPG24-33 an assessment of what constitutes undue cost and effort depends on the organisation's circumstances. The relevant factors include resource constraints where the cost of investing in and operating the systems and processes needed to enable transition planning is higher for some organisations, data availability where high-quality external data is less available for some parts of the plan, specialist availability where skills or expertise are less available to some organisations.</t>
  </si>
  <si>
    <t>Value chain</t>
  </si>
  <si>
    <t>All of the upstream and downstream activities associated with the operations of the government organisation, including manufacturers and suppliers of goods / services, and their use by communities or citizens.</t>
  </si>
  <si>
    <t>Screening exercise</t>
  </si>
  <si>
    <r>
      <rPr>
        <b/>
        <i/>
        <sz val="11"/>
        <color theme="1"/>
        <rFont val="Public Sans"/>
      </rPr>
      <t xml:space="preserve">Instructions: </t>
    </r>
    <r>
      <rPr>
        <b/>
        <sz val="11"/>
        <color theme="1"/>
        <rFont val="Public Sans"/>
      </rPr>
      <t>This screening exercise aims to help organisations determine the level of detail required in their transition plan.</t>
    </r>
    <r>
      <rPr>
        <sz val="11"/>
        <color theme="1"/>
        <rFont val="Public Sans"/>
      </rPr>
      <t xml:space="preserve"> Through this process, the material impact of an organisation’s GHG emissions and climate-related risks and opportunities are assessed, indicating the breadth and depth of information their transition plan should include. </t>
    </r>
    <r>
      <rPr>
        <u/>
        <sz val="11"/>
        <color theme="1"/>
        <rFont val="Public Sans"/>
      </rPr>
      <t>This screening exercise helps reduce the burden on smaller, low materiality organisations</t>
    </r>
    <r>
      <rPr>
        <sz val="11"/>
        <color theme="1"/>
        <rFont val="Public Sans"/>
      </rPr>
      <t xml:space="preserve">, and supports the identification areas where organisations should focus most of their efforts. Refer to Section 1.4.1 of the Guide for more detail on the purpose of this exercise.
</t>
    </r>
    <r>
      <rPr>
        <u/>
        <sz val="11"/>
        <color theme="1"/>
        <rFont val="Public Sans"/>
      </rPr>
      <t xml:space="preserve">This is an indicative process only and does not substantially change the criteria displayed. Organisations should use their own judgement to determine the level of detail and of focus areas for their transition plan. If this screening exercise recommends the organisation prepares a less detailed plan, however, they believe a detailed transition plan is more appropriate for their circumstance, then they should proceed with a more detailed plan. </t>
    </r>
    <r>
      <rPr>
        <sz val="11"/>
        <color theme="1"/>
        <rFont val="Public Sans"/>
      </rPr>
      <t xml:space="preserve">
</t>
    </r>
    <r>
      <rPr>
        <b/>
        <sz val="11"/>
        <color theme="1"/>
        <rFont val="Public Sans"/>
      </rPr>
      <t>The Tool and Framework outline the guiding principles and core components for the development of a credible and holistic transition plan; however, it is ultimately the organisation’s responsibility to determine the extent to which each component is included at this point in time.</t>
    </r>
    <r>
      <rPr>
        <sz val="11"/>
        <color theme="1"/>
        <rFont val="Public Sans"/>
      </rPr>
      <t xml:space="preserve">
Based on the results from the screening exercise, the Tool will filter the criteria questions in each of the transition planning components to reflect the appropriate qualification for the organisation's materiality and the appropriate level of detail the transition plan should include. Lower materiality organisations will have fewer qualifying criteria, and some additional guidance for how to address the criteria using a high-level approach.</t>
    </r>
  </si>
  <si>
    <t>Screening Exercise Questions</t>
  </si>
  <si>
    <t>(1)</t>
  </si>
  <si>
    <t>Does your organisation provide critical infrastructure* or essential services** for the Government or the community?</t>
  </si>
  <si>
    <t>Yes</t>
  </si>
  <si>
    <t>(2)</t>
  </si>
  <si>
    <r>
      <rPr>
        <sz val="11"/>
        <color rgb="FF000000"/>
        <rFont val="Public Sans"/>
      </rPr>
      <t>Are your organisation’s total combined gross Scope 1 and 2 emissions above 10,000 tCO</t>
    </r>
    <r>
      <rPr>
        <vertAlign val="subscript"/>
        <sz val="11"/>
        <color rgb="FF000000"/>
        <rFont val="Public Sans"/>
      </rPr>
      <t>2</t>
    </r>
    <r>
      <rPr>
        <sz val="11"/>
        <color rgb="FF000000"/>
        <rFont val="Public Sans"/>
      </rPr>
      <t>-e per annum?</t>
    </r>
  </si>
  <si>
    <t>(3)</t>
  </si>
  <si>
    <r>
      <t xml:space="preserve">Has your organisation identified any physical climate-related risks to its </t>
    </r>
    <r>
      <rPr>
        <u/>
        <sz val="11"/>
        <color theme="1"/>
        <rFont val="Public Sans"/>
      </rPr>
      <t>assets</t>
    </r>
    <r>
      <rPr>
        <sz val="11"/>
        <color theme="1"/>
        <rFont val="Public Sans"/>
      </rPr>
      <t xml:space="preserve"> that could reasonably be expected to affect your organisation's financial outlook or to achieve its objectives?</t>
    </r>
  </si>
  <si>
    <t>(4)</t>
  </si>
  <si>
    <r>
      <t xml:space="preserve">Has your organisation identified any physical climate-related risks to the </t>
    </r>
    <r>
      <rPr>
        <u/>
        <sz val="11"/>
        <color theme="1"/>
        <rFont val="Public Sans"/>
      </rPr>
      <t>services</t>
    </r>
    <r>
      <rPr>
        <sz val="11"/>
        <color theme="1"/>
        <rFont val="Public Sans"/>
      </rPr>
      <t xml:space="preserve"> it provides that could reasonably be expected to affect your organisation's financial outlook or to achieve its objectives?</t>
    </r>
  </si>
  <si>
    <t>(5)</t>
  </si>
  <si>
    <t>Has your organisation identified any transition climate-related risks*** to its assets or services it provides that could reasonably be expected to affect your organisation’s financial outlook or to achieve its strategic objectives and operations?****</t>
  </si>
  <si>
    <t>(6)</t>
  </si>
  <si>
    <t>Are any of your value chain members vulnerable to climate-related risks (physical and/or transitional) that could reasonably be expected to affect your organisation's operations?</t>
  </si>
  <si>
    <t>(7)</t>
  </si>
  <si>
    <t>Would you expect your organisation's scope 3 emissions to be material? Noting that under NZGO, organisations must identify their biggest scope 3 emission sources and actions to address them by 30 June 2027.</t>
  </si>
  <si>
    <t>* The assets, systems and networks required to maintain the security, health and safety, and social and economic prosperity of NSW. These are underpinned by the organisations and people that support them (Source: NSW Critical Infrastructure Resilience Strategy)</t>
  </si>
  <si>
    <t>** Activities classified as essential services under the NSW Essential Services Act</t>
  </si>
  <si>
    <t>*** Risks that arise from efforts to transition to a lower-carbon economy (e.g. policy, legal, technological, market and reputational risks). These risks could carry financial implications such as increased operating costs or asset impairment due to new or amended climate-related regulations. The organisation's financial performance could also be affected by shifting consumer demands and the development and deployment of new technology (Source: TPG24-33 Reporting framework for climate-related financial disclosures).</t>
  </si>
  <si>
    <t xml:space="preserve">**** Note that this can be a qualitative judgement on whether your organisation's identified transition risks could result in financial impacts that would require consideration in financial planning. </t>
  </si>
  <si>
    <t>Transition Planning Readiness Tool - Screening Exercise (BTS)</t>
  </si>
  <si>
    <t>Parameter</t>
  </si>
  <si>
    <r>
      <t>Determinants of</t>
    </r>
    <r>
      <rPr>
        <b/>
        <u/>
        <sz val="11"/>
        <color theme="1"/>
        <rFont val="Calibri"/>
        <family val="2"/>
      </rPr>
      <t xml:space="preserve"> high-materiality</t>
    </r>
    <r>
      <rPr>
        <b/>
        <sz val="11"/>
        <color theme="1"/>
        <rFont val="Calibri"/>
        <family val="2"/>
        <scheme val="minor"/>
      </rPr>
      <t>:</t>
    </r>
  </si>
  <si>
    <t>(1) If answer to question 1 is yes, it's considered a critical organisation</t>
  </si>
  <si>
    <t>(2) If answer to question 2 is yes, the organisation's scope 1 and 2 emissions profile is considered highly material</t>
  </si>
  <si>
    <t>(3) If answer to question 3 is yes, the organisation's scope 3 emissions profile is considered highly material</t>
  </si>
  <si>
    <t>(4) If answer to question 4 is yes, the organisation's physical climate-related risk exposure (eg. risk to its assets) is considered highly material</t>
  </si>
  <si>
    <t>(5) If answer to question 5 is yes, the organisation's physical climate-related risk exposure (eg. risk to its services) is considered highly material</t>
  </si>
  <si>
    <t>(6) If answer to question 6 is yes, the organisation's transitional climate-related risk exposure is considered highly material</t>
  </si>
  <si>
    <t>(7) If answer to question 7 is yes, the organisation's transitional climate-related risk exposure (eg. risk to value chain (upstream and downstream)) is considered highly material</t>
  </si>
  <si>
    <t>(8) If answer to question 8 is yes, the organisation's climate-related opportunity exposure (control and influence over Government operations) are considered highly material</t>
  </si>
  <si>
    <t>If determined as a high material organisation:</t>
  </si>
  <si>
    <t>HIGHER. Proceed with developing a DETAILED transition plan.</t>
  </si>
  <si>
    <r>
      <t>Determinants of</t>
    </r>
    <r>
      <rPr>
        <b/>
        <u/>
        <sz val="11"/>
        <color theme="1"/>
        <rFont val="Calibri"/>
        <family val="2"/>
      </rPr>
      <t xml:space="preserve"> low-materiality</t>
    </r>
    <r>
      <rPr>
        <b/>
        <sz val="11"/>
        <color theme="1"/>
        <rFont val="Calibri"/>
        <family val="2"/>
        <scheme val="minor"/>
      </rPr>
      <t>:</t>
    </r>
  </si>
  <si>
    <t>No</t>
  </si>
  <si>
    <t>(1) If answer to question 1 is no, it's not considered a critical organisation</t>
  </si>
  <si>
    <t>(2) If answer to question 2 is no, the organisation's scope 1 and 2 emissions profile is considered to have low materiality</t>
  </si>
  <si>
    <t>(3) If answer to question 3 is no, the organisation's scope 3 emissions profile is considered to have low materiality</t>
  </si>
  <si>
    <t>(4) If answer to question 4 is no, the organisation's physical climate-related risk exposure (eg. risk to its assets) is considered to have low materiality</t>
  </si>
  <si>
    <t>(5) If answer to question 5 is no, the organisation's physical climate-related risk exposure (eg. risk to its services) is considered to have low materiality</t>
  </si>
  <si>
    <t>(6) If answer to question 6 is no, the organisation's transitional climate-related risk exposure is considered to have low materiality</t>
  </si>
  <si>
    <t>(7) If answer to question 7 is no, the organisation's transitional climate-related risk exposure (eg. risk to value chain (upstream and downstream)) is considered to have low materiality</t>
  </si>
  <si>
    <t>(8) If answer to question 8 is no, the organisation's climate-related opportunity exposure (control and influence over Government operations) is considered to have low materiality</t>
  </si>
  <si>
    <t>If determined as a low material organisation:</t>
  </si>
  <si>
    <t>LOWER. Proceed with developing a LESS DETAILED transition plan.</t>
  </si>
  <si>
    <r>
      <t xml:space="preserve">If </t>
    </r>
    <r>
      <rPr>
        <b/>
        <i/>
        <sz val="11"/>
        <color theme="1"/>
        <rFont val="Calibri"/>
        <family val="2"/>
        <scheme val="minor"/>
      </rPr>
      <t>(1) is yes</t>
    </r>
    <r>
      <rPr>
        <i/>
        <sz val="11"/>
        <color theme="1"/>
        <rFont val="Calibri"/>
        <family val="2"/>
        <scheme val="minor"/>
      </rPr>
      <t xml:space="preserve">, a </t>
    </r>
    <r>
      <rPr>
        <b/>
        <i/>
        <sz val="11"/>
        <color theme="1"/>
        <rFont val="Calibri"/>
        <family val="2"/>
        <scheme val="minor"/>
      </rPr>
      <t>detailed transition plan</t>
    </r>
    <r>
      <rPr>
        <i/>
        <sz val="11"/>
        <color theme="1"/>
        <rFont val="Calibri"/>
        <family val="2"/>
        <scheme val="minor"/>
      </rPr>
      <t xml:space="preserve"> is required to be developed </t>
    </r>
    <r>
      <rPr>
        <b/>
        <i/>
        <sz val="11"/>
        <color theme="1"/>
        <rFont val="Calibri"/>
        <family val="2"/>
        <scheme val="minor"/>
      </rPr>
      <t>regardless of the answers</t>
    </r>
    <r>
      <rPr>
        <i/>
        <sz val="11"/>
        <color theme="1"/>
        <rFont val="Calibri"/>
        <family val="2"/>
        <scheme val="minor"/>
      </rPr>
      <t xml:space="preserve"> to the remaining 7 questions.</t>
    </r>
  </si>
  <si>
    <r>
      <t xml:space="preserve">If </t>
    </r>
    <r>
      <rPr>
        <b/>
        <i/>
        <sz val="11"/>
        <color theme="1"/>
        <rFont val="Calibri"/>
        <family val="2"/>
        <scheme val="minor"/>
      </rPr>
      <t>(1) is no</t>
    </r>
    <r>
      <rPr>
        <i/>
        <sz val="11"/>
        <color theme="1"/>
        <rFont val="Calibri"/>
        <family val="2"/>
        <scheme val="minor"/>
      </rPr>
      <t xml:space="preserve">, a </t>
    </r>
    <r>
      <rPr>
        <b/>
        <i/>
        <sz val="11"/>
        <color theme="1"/>
        <rFont val="Calibri"/>
        <family val="2"/>
        <scheme val="minor"/>
      </rPr>
      <t>detailed transition plan</t>
    </r>
    <r>
      <rPr>
        <i/>
        <sz val="11"/>
        <color theme="1"/>
        <rFont val="Calibri"/>
        <family val="2"/>
        <scheme val="minor"/>
      </rPr>
      <t xml:space="preserve"> is required to be developed</t>
    </r>
    <r>
      <rPr>
        <b/>
        <i/>
        <sz val="11"/>
        <color theme="1"/>
        <rFont val="Calibri"/>
        <family val="2"/>
        <scheme val="minor"/>
      </rPr>
      <t xml:space="preserve"> ONLY IF 2 OR MORE </t>
    </r>
    <r>
      <rPr>
        <i/>
        <sz val="11"/>
        <color theme="1"/>
        <rFont val="Calibri"/>
        <family val="2"/>
        <scheme val="minor"/>
      </rPr>
      <t>of the remaining 7 questions are answered with "yes" or "unsure".</t>
    </r>
  </si>
  <si>
    <t>Areas of high materiality:</t>
  </si>
  <si>
    <t>Question (1)</t>
  </si>
  <si>
    <t>The criticality of services or assets your infrastructure provides to the Government and community</t>
  </si>
  <si>
    <t>Question (2)</t>
  </si>
  <si>
    <t>Your organisation's scope 1 and 2 emissions</t>
  </si>
  <si>
    <t>Question (3)</t>
  </si>
  <si>
    <t>Physical climate-related risks or hazards associated with your organisation's physical assets</t>
  </si>
  <si>
    <t>Question (4)</t>
  </si>
  <si>
    <t>Physical climate-related risks or hazards associated with the services your organisation provides</t>
  </si>
  <si>
    <t>Question (5)</t>
  </si>
  <si>
    <t>Risks associated with the transition to a low-carbon economy</t>
  </si>
  <si>
    <t>Question (6)</t>
  </si>
  <si>
    <t>Risks associated with the vulnerability to your organisation's supply chain</t>
  </si>
  <si>
    <t>Question (7)</t>
  </si>
  <si>
    <t>Your organisation's scope 3 emissions</t>
  </si>
  <si>
    <t xml:space="preserve">Strategic ambition </t>
  </si>
  <si>
    <r>
      <rPr>
        <sz val="10"/>
        <rFont val="Public Sans"/>
      </rPr>
      <t xml:space="preserve">Consider how your organisation's climate-related risks and opportunities are connected to their purpose and objectives. Focusing on forward-looking strategy rather than existing policy compliance, this component looks at setting climate-related objectives and targets, informed by applicable policy, and embedding them in organisational processes.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</si>
  <si>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Ref.</t>
  </si>
  <si>
    <t>Criteria</t>
  </si>
  <si>
    <t>Reference material</t>
  </si>
  <si>
    <t xml:space="preserve">Criteria met </t>
  </si>
  <si>
    <t>Notes / Evidence (optional)</t>
  </si>
  <si>
    <t>Strategic Ambition</t>
  </si>
  <si>
    <r>
      <rPr>
        <sz val="10"/>
        <rFont val="Public Sans"/>
      </rPr>
      <t xml:space="preserve">Consider your governance structure and how climate-related reporting and accountability is embedded into the overall structure. Consider your internal governance arrangements, whether you have sufficient net zero and climate adaptation capability and capacity, and your approach to stakeholder engagement within your value chain.
</t>
    </r>
    <r>
      <rPr>
        <b/>
        <i/>
        <sz val="10"/>
        <rFont val="Public Sans"/>
      </rPr>
      <t xml:space="preserve">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</si>
  <si>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 xml:space="preserve">Governance and stakeholder engagement </t>
  </si>
  <si>
    <t>Governance</t>
  </si>
  <si>
    <t>Stakeholder engagement</t>
  </si>
  <si>
    <t xml:space="preserve">People &amp; Capability </t>
  </si>
  <si>
    <r>
      <rPr>
        <sz val="10"/>
        <rFont val="Public Sans"/>
      </rPr>
      <t xml:space="preserve">Consider the impact of your climate-related physical and transition risks and opportunities, the trade-offs between physical and transition risks, and potential mitigation actions to address these risks - including emissions reductions and adpatation planning. Focusing on both net zero and adaptation planning, this component assesses how you can position yourself to respond to climate change, in line with your strategic ambition.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</si>
  <si>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Climate-related risks and opportunities</t>
  </si>
  <si>
    <t>Setting and committing to emissions reduction targets</t>
  </si>
  <si>
    <r>
      <rPr>
        <sz val="10"/>
        <rFont val="Public Sans"/>
      </rPr>
      <t xml:space="preserve">Identify net zero targets and supporting interim emissions reduction targets covering scope 1 and 2 emissions (if you are a mature organisation, potentially consider targets for scope 3 emissions as well). When setting targets, consider the trade-offs related to climate-related risks and adaptation planning, as well as indicative costs, benefits and constraints to achieve net zero targets and improve resilience.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</si>
  <si>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Setting and committing to emission reduction targets</t>
  </si>
  <si>
    <t>Targets</t>
  </si>
  <si>
    <r>
      <rPr>
        <sz val="10"/>
        <rFont val="Public Sans"/>
      </rPr>
      <t xml:space="preserve">Consider how you plan to implement emissions reduction and adaptation measures, including the scope, delivery timing, resources and capability, and cost of each initiative. Identify any barriers to implementation, how these barriers can be addressed, and metrics to track implementation progress. When determining your implementation strategy, consider aligning timing with organisational processes, investigating actions to manage emissions reductions and adaptation within your value chain, and embedding transition planning into your corporate strategy, capital planning and risk frameworks.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</si>
  <si>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Planning &amp; Implementation</t>
  </si>
  <si>
    <r>
      <rPr>
        <sz val="10"/>
        <rFont val="Public Sans"/>
      </rPr>
      <t xml:space="preserve">Consider the potential funding options for the implementation of short-term measures to support budget requests; and identify separate funding and financing mechanisms to support the development of indicative financial plans for the implementation of medium- and long-term measures. This component may involve some iteration with the implementation strategy component to test and refine the implementation strategy and financial plans, particularly regarding short-term initiatives.
</t>
    </r>
    <r>
      <rPr>
        <b/>
        <i/>
        <sz val="10"/>
        <rFont val="Public Sans"/>
      </rPr>
      <t xml:space="preserve">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</si>
  <si>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Financial Planning</t>
  </si>
  <si>
    <t>Current financial effects</t>
  </si>
  <si>
    <t>Anticipated financial effects</t>
  </si>
  <si>
    <t>Financial position</t>
  </si>
  <si>
    <r>
      <rPr>
        <sz val="10"/>
        <rFont val="Public Sans"/>
      </rPr>
      <t xml:space="preserve">Consider how you plan to document the transition planning process, including how it will be verified and maintained overtime. Document the process in such a way that it retains comparability to prior iterations of the transition plan (e.g. through climate-related metrics).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</si>
  <si>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All Criteria</t>
  </si>
  <si>
    <t>Relevant materiality level</t>
  </si>
  <si>
    <t>Recommended action (if not completed)</t>
  </si>
  <si>
    <t xml:space="preserve">DCCEEW Comments </t>
  </si>
  <si>
    <t>WSP Response</t>
  </si>
  <si>
    <t>Comment Status</t>
  </si>
  <si>
    <t>1.1.1</t>
  </si>
  <si>
    <t>Current and emerging regulatory and policy requirements related to climate change mitigation and adaptation and the net zero transition relevant to the organisation have been identified.</t>
  </si>
  <si>
    <t>•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(33)</t>
  </si>
  <si>
    <t>Low &amp; High</t>
  </si>
  <si>
    <t>Identify transition planning-related regulatory and policy requirements that apply to the organisation. Review of relevant regulations and policies should be performed periodically so that the organisation is current and can comply.</t>
  </si>
  <si>
    <t xml:space="preserve">CRR Hub does not have reference material for NGERS, NZGO, Decarb policy and SEPP. We either need to specify CRR for disclosures only or add more reference material. </t>
  </si>
  <si>
    <t>Reference material column has been updated to refer to all the relevant policies and guidelines.</t>
  </si>
  <si>
    <t>Closed</t>
  </si>
  <si>
    <t>1.1.2</t>
  </si>
  <si>
    <t xml:space="preserve">The organisation has documented high-level commitment to contribute to whole-of-government target to reduce emissions by 50% by 2030 and 70% by 2035 (on 2018-19 levels) and net zero by 2050. </t>
  </si>
  <si>
    <t>• NSW Climate Change Policy Framework (19)
• Net Zero Government Operations Policy (22)
• NSW Net Zero Plan Stage 1:2020-2030 (23)</t>
  </si>
  <si>
    <t>Document the organisation's commitment to reduce scope 1 and 2 emissions to contribute to the NSW whole-of-government target to reduce emissions by 50% by 2030 and 70% by 2035 (on 2018-19 levels), and net zero by 2050. This could be documented in a strategic plan.</t>
  </si>
  <si>
    <t>1.1.3</t>
  </si>
  <si>
    <t xml:space="preserve">Organisation's overall strategy references climate change, NSW Government policy commitments and any organisation specific climate change commitments that have been developed. </t>
  </si>
  <si>
    <t>Update the organisation's strategy to reference climate change, the NSW Government policy commitment and any organisation-specific climate change commitments.</t>
  </si>
  <si>
    <t>1.1.4</t>
  </si>
  <si>
    <t>Priority climate related-related risks and opportunities have been linked to the organisation's purpose and objectives within the organisation's overall strategy, and the organisation's capital planning and risk framework.</t>
  </si>
  <si>
    <t>• TPG24:33 Reporting framework for climate-related financial disclosures (27)</t>
  </si>
  <si>
    <t>Following assessment of climate-related risks and opportunities, embed these in the organisation's overall strategy.</t>
  </si>
  <si>
    <t>Should include TPG 24-33 as reference</t>
  </si>
  <si>
    <t>Updated references to include TPG24:33</t>
  </si>
  <si>
    <t>1.1.5</t>
  </si>
  <si>
    <t xml:space="preserve">Senior leaders recognise need to address climate change and embed transition planning into the organisation's strategy, capital planning, risk frameworks. </t>
  </si>
  <si>
    <t>Implement transition planning by reviewing and revising the organisation’s strategy, capital planning, and risk framework for consistency with the transition plan.</t>
  </si>
  <si>
    <t>Shouldn't this Q be part of governance and stakeholder criteria</t>
  </si>
  <si>
    <t>Suggest this criteria be removed as it is already covered by the previous 3 criteria, and leadership endorsement is covered in component 2 (Governance and stakeholder engagement).</t>
  </si>
  <si>
    <t>1.1.6</t>
  </si>
  <si>
    <t xml:space="preserve">Organisation-specific corporate strategy includes commitments to prioritise emission reduction and climate adaptation within its value chain where relevant (optional). </t>
  </si>
  <si>
    <t xml:space="preserve">• ISO20400 Sustainable Procurement – Guidance (14)
• NSW Government Environmentally Sustainable Procurement Guidance (20)
</t>
  </si>
  <si>
    <t>High</t>
  </si>
  <si>
    <t>To the extent the organisation has influence on reducing emissions and enhancing climate resilience across its value chain, update organisation-specific corporate strategy to include commitments to prioritise emission reduction and climate adaptation within its value chain.</t>
  </si>
  <si>
    <t>Should also consider 'capital planning and risk framework' in addition to including in value chain</t>
  </si>
  <si>
    <t>The consideration of climate-related risks and opportunities in organisational capital planning and risk framework has been integrated into criteria 1.1.4. We suggest this criteria should remain focused on emission reduction within an organisation's value chain.</t>
  </si>
  <si>
    <t>1.1.7</t>
  </si>
  <si>
    <t xml:space="preserve">Organisations with procurement policies and/or plans include objectives and commitments to reduce emissions and enhance climate resilience within their value chain where relevant (optional). </t>
  </si>
  <si>
    <t>• ISO20400 Sustainable Procurement – Guidance (14)
• NSW Government Environmentally Sustainable Procurement Guidance (20)</t>
  </si>
  <si>
    <t>Review and revise the organisation’s procurement policies and plans to consider emission reduction and climate resilience (optional).</t>
  </si>
  <si>
    <t>Does optional mean answer does not get included in the action plan?</t>
  </si>
  <si>
    <t>Optional criteria will still come up in the recommended action plan, but it will be clear that their associated action is optional as well.</t>
  </si>
  <si>
    <t>1.1.8</t>
  </si>
  <si>
    <t>The organisation's business model - how it creates value in the short, medium and long term and fulfils its strategic purposes - has been described.</t>
  </si>
  <si>
    <t>• Climate Risk Ready NSW Hub (8)
• TPG24:33 Reporting framework for climate-related financial disclosures (27)</t>
  </si>
  <si>
    <t>Document how the organisation's business model operates, fulfils its strategic purpose and creates value in the short-, medium- and long-term.</t>
  </si>
  <si>
    <t>Is this relevant to disclosures? I am not too confident it is.</t>
  </si>
  <si>
    <t>TPG24:33 requires the user to assess financial impacts on an entity's business model - therefore we've included an action to understand and define what they're business model is. We have more clearly used this definition in the financial planning criteria.</t>
  </si>
  <si>
    <t>2.1.1</t>
  </si>
  <si>
    <t>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t>
  </si>
  <si>
    <t>Establish an overall governance body and identify the respective roles and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t>
  </si>
  <si>
    <t>First Q should be whether or not a governance body has been established? and follow from that the next Q should be if they have clearly defined responsibilities to oversee climate risk etc.</t>
  </si>
  <si>
    <t>Edited wording to include the establishment of a governance body first and foremost.</t>
  </si>
  <si>
    <t>2.1.2</t>
  </si>
  <si>
    <t>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t>
  </si>
  <si>
    <t>Low &amp; High (could change wording for low materiality version)</t>
  </si>
  <si>
    <t>Establish and assign roles and repsonsibilities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t>
  </si>
  <si>
    <t>First sentence is a bit confusing and seems out of context. I would start with roles and responsbilities within org have been established</t>
  </si>
  <si>
    <t>Edited wording for clarity.</t>
  </si>
  <si>
    <t>2.1.3</t>
  </si>
  <si>
    <t xml:space="preserve">Regular reporting to executive leadership and an identified governance body for transition planning has been established. </t>
  </si>
  <si>
    <t>Identify new or existing internal reporting mechanisms for transition planning to executive leadership within the organisation.</t>
  </si>
  <si>
    <t>Reporting to governance body as well.</t>
  </si>
  <si>
    <t>Updated to include reporting to a governance body as well.</t>
  </si>
  <si>
    <t>2.2.1</t>
  </si>
  <si>
    <t xml:space="preserve">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t>
  </si>
  <si>
    <t>Identify all relevant internal stakeholders and develop a structured stakeholder engagement plan that enables the collection of information required to understand the organisation's climate-related risks, opportunities, and response options to feed into the transition plan.</t>
  </si>
  <si>
    <t>External stakeholder referred here as well. Should incude examples of internal stakeholders such as financial planning owners, policy makers etc.</t>
  </si>
  <si>
    <t>Criteria updated to include examples of stakeholders. External stakeholders referred to in the criteria below.</t>
  </si>
  <si>
    <t>2.2.2</t>
  </si>
  <si>
    <t xml:space="preserve">Relevant external stakeholders have been identified and a stakeholder engagement plan (or similar) has been developed. External stakeholders may include other government organisations, community groups or value chain members (e.g., suppliers and customers). </t>
  </si>
  <si>
    <t>Identify all relevant external stakeholders and develop a structured stakeholder engagement plan to understand the organisation's climate-related risks, opportunities, and response options to feed into the transition plan.</t>
  </si>
  <si>
    <t>2.3.1</t>
  </si>
  <si>
    <t xml:space="preserve">A review of the organisations capability and capacity to prepare and implement a transition plan has been undertaken. </t>
  </si>
  <si>
    <t>Review current resource allocation and capability within the organisation and assess whether this is adequate to prepare and implement a credible transition plan.</t>
  </si>
  <si>
    <t>Also include necessary skills gap have been identified and are being addressed as part of TP process. Examples of skills would be useful such as climate risk assessment, carbon accounting, scenario analysis etc.</t>
  </si>
  <si>
    <t>2.3.2</t>
  </si>
  <si>
    <t>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t>
  </si>
  <si>
    <t>Identify the new capabilities, experience and qualifications needed for the organisation to develop and implement a transition plan, and consider these during recruitment, internal training and procurement processes. Identify necessary skill gaps (e.g. climate risk assessment, carbon accounting, scenario analysis, etc.) and address them as part of the transition planning process.</t>
  </si>
  <si>
    <t>Wording updated to include identification and assessment of skill gaps.</t>
  </si>
  <si>
    <t>3.1.1</t>
  </si>
  <si>
    <t>Physical climate-related risks have been identified and assessed over the short, medium and long for the organisation term through a physical climate change assessment (or similar). This should consider existing assets and services as well as known future business changes.</t>
  </si>
  <si>
    <t>• AdaptNSW website (1)
• Chartered Accountants climate-related financial disclosures guide (4)
• Climate Risk Ready Guide (7)
• Climate Risk Ready NSW Hub (8) - Climate Risks &amp; Opportunities
• IFRS Disclosing information about an organisation's climate-related transition (12)</t>
  </si>
  <si>
    <t xml:space="preserve">Conduct a physical climate change assessment (or similar), identifying and assessing the organisation's physical climate-related risks over the short, medium and long-term. This should consider existing assets and services as well as known future business changes and align with the Climate Risk Ready Guide. Material risks identified should be the focus of the organisation's transition planning. </t>
  </si>
  <si>
    <t>3.1.2</t>
  </si>
  <si>
    <t>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t>
  </si>
  <si>
    <t>• AdaptNSW website (1)
• Chartered Accountants climate-related financial disclosures guide (4)
• Climate Risk Ready Guide (7)
• Climate Risk Ready NSW Hub (8) - Climate Disclosures
• IFRS Disclosing information about an organisation's climate-related transition (12)</t>
  </si>
  <si>
    <t>Identify and assess transition climate-related risks over the short, medium and long term for the organisation(e.g., impacts to value chains, shifts in technology, legal and policy changes, or stakeholder expectations). This should consider existing assets and services as well as known future business changes and align with the Climate Risk Ready Guide. The organisation's transition planning should focus on material risks.</t>
  </si>
  <si>
    <t>3.1.3</t>
  </si>
  <si>
    <t>'Climate-related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t>
  </si>
  <si>
    <t>• AdaptNSW webstie (1)
• Chartered Accountants climate-related financial disclosures guide (4)
• Climate Risk Ready Guide (7)
• Climate Risk Ready NSW Hub (8) - Climate Risks &amp; Opportunities
• IFRS Disclosing information about an organisation's climate-related transition (12)</t>
  </si>
  <si>
    <t xml:space="preserve">Identify and assess climate-related opportunities over the short, medium and long term for the organisation (e.g., for resource efficiency, sourcing energy from renewables, improved services or new areas of service, enhanced resilience). This should consider existing assets and services as well as known future business changes and align with the Climate Risk Ready Guide. The organisation's transition planning should focus on material opportunities. </t>
  </si>
  <si>
    <t>Examples of adaptation and resilient opportunities to be added as well in addition to resource efficiency etc.</t>
  </si>
  <si>
    <t>We've aligned the examples with Figure 6 from the Climate Risk Ready Guide, depicting examples of climate-related opportunities.</t>
  </si>
  <si>
    <t>3.1.4</t>
  </si>
  <si>
    <t xml:space="preserve">Assessment of potentially material risks &amp; opportunities has been performed that covers the organisation’s value chain. This should consider physical and transition climate-related risks, opportunities and emission reduction. </t>
  </si>
  <si>
    <t xml:space="preserve">Identify and assess potentially material risks and opportunities related to the organisation's value chain. This should consider physical and transition climate-related risks, opportunities and emission reductions. </t>
  </si>
  <si>
    <t>Should add some context that for higher materiality org who have undertaken scope 3 assessment and link to Q 2 in GHG inventory section.</t>
  </si>
  <si>
    <t>As this covers physical transition risks and opportunities and emission reduction, only referring the user to criteria 3.2.2 would mean they're only considering addressing this criteria if they're considering scope 3 emissions in their transition plan. We should be encouraging through this criteria for them to also consider physical and transition climate-related risks for their value chain. We've decided this criteria fits better under sub-component 3.1, and have moved it accordingly.</t>
  </si>
  <si>
    <t>3.1.5</t>
  </si>
  <si>
    <t>Climate-related risks and opportunities have been assessed in consultation with a diverse range of internal relevant external stakeholders.</t>
  </si>
  <si>
    <t>• AdaptNSW website (1)
• Climate Risk Ready Guide (7)
• Climate Risk Ready NSW Hub (8) - Climate Risks &amp; Opportunities</t>
  </si>
  <si>
    <t>Consult with diverse range of internal relevant stakeholders through the climate-related risk identification and assessment to process identify potential risks and impacts.</t>
  </si>
  <si>
    <t>3.1.6</t>
  </si>
  <si>
    <t xml:space="preserve">Scenario analysis considering future climate change scenarios (e.g. 1.5 degrees warming, 2 degrees warming) has been undertaken in line with appropriate climate-risk guidance to assess the resilience of organisation revenue, services and assets to the net zero transition. </t>
  </si>
  <si>
    <t xml:space="preserve">• Chartered Accountants climate-related financial disclosures guide (4)
• IFRS Disclosing information about an organisation's climate-related transition (12)
• XRB Staff Guidance organisation Scenario Development (34)
</t>
  </si>
  <si>
    <t>Conduct scenario analysis to consider future climate change scenarios (e.g. aligned with 1.5 or 2 degrees of global warming), to assess the resilience of the organisation’s revenue, services and assets during a net zero transition.</t>
  </si>
  <si>
    <t xml:space="preserve">Greenhouse gas inventory </t>
  </si>
  <si>
    <t>3.2.1</t>
  </si>
  <si>
    <t>A greenhouse gas inventory for the organisation has been developed that includes all Scope 1 and 2 emissions sources as a minimum. All material emissions have been analysied to identify emission hotspots or priority areas for decarbonisation.</t>
  </si>
  <si>
    <t>• DCCEEW GHG Emissions Accounting and Reporting Guidelines (9)
• National Greenhouse Gas Accounts (NGA) Factors (16)</t>
  </si>
  <si>
    <t xml:space="preserve">For the metric and targets section of climate-related disclosures, prepare a GHG emissions inventory and set emissions baseline. Organisations may already have this for reporting under NZGO Policy. The inventory helps to inform decisions about climate targets and emissions reductions. </t>
  </si>
  <si>
    <t>...all 'material' emissions and have been analysed to identify emission hotspots or priority areas for decarbonisation.</t>
  </si>
  <si>
    <t>Wording has been added as a second sentence.</t>
  </si>
  <si>
    <t>3.2.2</t>
  </si>
  <si>
    <t xml:space="preserve">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t>
  </si>
  <si>
    <t>• GHG Protocol Corporate Value Chain (Scope 3) Accounting and Reporting Standard (11)
• Net Zero Government Operations Policy (22)
• PAS2080 - Carbon Management in Infrastructure (29)
• RICS Whole of Life Carbon Assessment for the Built Environment (30)</t>
  </si>
  <si>
    <t>Consider including the organisation's scope 3 emission data, if available to inform the transition plan (optional).
[Under NZGO Policy, organisations must identify and measure their biggest scope 3 emission sources and actions to address them by June 2027].</t>
  </si>
  <si>
    <t>Adaptation and mitigation measures</t>
  </si>
  <si>
    <t>3.3.1</t>
  </si>
  <si>
    <t>Adaptation measures to address physical and transition climate-related risks and mitigation measures to reduce GHG emissions have been identified and considered within the organisation’s value chain to meet short- and medium-term targets</t>
  </si>
  <si>
    <t>• AdaptNSW website (1)
• Climate Risk Ready Guide (7)
• Climate Risk Ready NSW Hub (8) - Climate Risks &amp; Opportunities
• Net Zero Government Operations Policy (22)</t>
  </si>
  <si>
    <t xml:space="preserve">Identify risk management measures for physical and transition climate-related risks and mitigation measures to reduce GHG emissions. These measures should reflect engagement and collaboration with the organisation's value chain. </t>
  </si>
  <si>
    <t>Refer to NZGO Policy as well and any guidance on adaptation planning.</t>
  </si>
  <si>
    <t>NZGO has been referred to. Reference material already refers to NSW Risk Ready Hub which provides guidance on adaptation planning. Please advise if you think there's any other guidance that needs to be covered.</t>
  </si>
  <si>
    <t>3.3.2</t>
  </si>
  <si>
    <t xml:space="preserve">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t>
  </si>
  <si>
    <t>• Austroads Transport Agency Decarbonisation: User Guide for the Decarbonisation Decision-Making Multi-Criteria Analysis Tool (3)</t>
  </si>
  <si>
    <t>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t>
  </si>
  <si>
    <t>3.3.3</t>
  </si>
  <si>
    <t>Adaptation and decarbonisation options are interconnected and have been tested to identify co-benefits, trade-offs or unintended consequences and alignment with the organisation’s strategy.</t>
  </si>
  <si>
    <t xml:space="preserve">• Climate Change Committee Adaptation and Decarbonisation (6)
• TPG24:33 Reporting framework for climate-related financial disclosures (27)
</t>
  </si>
  <si>
    <t>Consider the interaction between adaptation and decarbonisation options by assessing potential co-benefits and trade-offs. Prioritise actions in line with the organisation’s strategy. When trade-offs are unavoidable, acknowledge them and identify ways to manage adverse impacts.</t>
  </si>
  <si>
    <t>And prioritisation has been done in line with...? It is a bit open ended as to what should happen if there is a conflic b/w adap and decarb options.</t>
  </si>
  <si>
    <t>Have drawn from UK government guidance. If conflict arises, action directs users to refer to their organisation's strategy when determining prioritisation of options.</t>
  </si>
  <si>
    <t>4.1.1</t>
  </si>
  <si>
    <t>Short-term (5-10 yrs.) emission reduction targets that cover Scope 1 &amp; 2 emissions have been identified and committed to by the organisation (optional).</t>
  </si>
  <si>
    <t>• Climate Active Carbon Neutral Standards / Technical Guidance (5)
• Net Zero Government Operations Policy (22)
• NSW Government Net Zero Accelerator Tool (21)
• SBTi Net Zero Standard (31)</t>
  </si>
  <si>
    <t>Identify and commit to ambitious and feasible emission reduction targets for scope 1 and 2 emissions in the short-term (5-10 years) (optional).</t>
  </si>
  <si>
    <t>First Q should be commitment to Whole-of-Gov net zero target of 50% by 2030, 70% by 2035 and 100% by 2050 for both higher and lower</t>
  </si>
  <si>
    <t>This commitment to whole-of-government net zero targets is covered under criteria 1.2.</t>
  </si>
  <si>
    <t>4.1.2</t>
  </si>
  <si>
    <t>Medium-term (by 2050) emission reduction targets covering Scope 1 &amp; 2 emissions have been identified and committed to by the organisation.</t>
  </si>
  <si>
    <t>• Climate Active Carbon Neutral Standards / Technical Guidance (5)
• NSW Government Net Zero Accelerator Tool (21)
• Net Zero Government Operations Policy (22)
• SBTi Net Zero Standard (31)</t>
  </si>
  <si>
    <t>Identify and commit to ambitious and feasible emission reduction targets for scope 1 and 2 emissions in the medium-term (by 2050) (optional).</t>
  </si>
  <si>
    <t>4.1.3</t>
  </si>
  <si>
    <t xml:space="preserve">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t>
  </si>
  <si>
    <t>• Climate Active Carbon Neutral Standards / Technical Guidance (5)
• GHG Protocol Corporate Value Chain (Scope 3) Accounting and Reporting Standard (11)
'• SBTi Net Zero Standard (31)</t>
  </si>
  <si>
    <t xml:space="preserve">Identify and consider potential emission reduction targets (or ranges) for the organisation's material scope 3 emissions, as defined by the GHG Protocol (optional).
[Under Net Zero Government Operations Policy by June 2027, organisations must identify and measure their biggest scope 3 emission sources and actions to address them] </t>
  </si>
  <si>
    <t>4.1.4</t>
  </si>
  <si>
    <t>Climate-related targets and metrics to track performance have been developed. At a minimum, the targets in NZGO Policy and other NSW Government policies have been adopted (eg. Green lease agreements, minimum Green Star and NABERS ratings, fleet electrification targets, etc.).</t>
  </si>
  <si>
    <t>• Net Zero Government Operations Policy (22)</t>
  </si>
  <si>
    <t>Develop climate-related targets and metrics to track performance. At a minimum, the targets in NZGO Policy and other NSW Government policies are adopted (eg. Green lease agreements, minimum Green Star and NABERS ratings, fleet electrification targets, etc.). Organisations may consider other targets or metrics to support the tracking of performance.</t>
  </si>
  <si>
    <t>This should not be optional. Suggest adding more question(s) on sustainability targets required under NZGO such as NABERS and GreenStar rating, fleet transition etc.</t>
  </si>
  <si>
    <t>Added in examples of targets and requirements under NZGO Policy. Changed status from optional to not optional.</t>
  </si>
  <si>
    <t>Net zero pathway</t>
  </si>
  <si>
    <t>4.2.1</t>
  </si>
  <si>
    <t>A net zero pathway has been developed that includes prioritised mitigation measures to demonstrate the feasibility of the organisation's emission reduction targets. This should consider existing assets and services as well as known future business changes.</t>
  </si>
  <si>
    <t xml:space="preserve">• DCCEEW Guide to Carbon Offsets for general government sector agencies (10)
• IFRS Disclosing information about an organisation's climate-related transition (12)
• Net Zero Government Operations Policy (22)
• NSW Government Net Zero Accelerator Tool (21)
</t>
  </si>
  <si>
    <t>Develop a net zero pathway that includes prioritised list of mitigation measures that show how feasible the organisation's emission reduction targets are. This should consider existing assets and services as well as known future business changes.</t>
  </si>
  <si>
    <t>Suggest adding similar question for adaptation and resilience for climate change affected areas or any other infrastructure planning agencies should do.</t>
  </si>
  <si>
    <t>This is a quantitative exercise commonly undertaken for emission reduction planning to demonstrate that established emission reduction targets are feasible. There is no equivalent process for adaptation planning as targets are not established for resilience in the same way they're established for emission reduction. The criteria refers to identifying risks and associated adaptation measures to be implemented, which is considered aligned with a credible transition plan. Therefore, no change required.</t>
  </si>
  <si>
    <t>5.1.1</t>
  </si>
  <si>
    <t xml:space="preserve">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t>
  </si>
  <si>
    <t>Develop an implementation plan that outlines initiatives and actions to reduce emissions and enhance resilience, to achieve the organisation's committed emission reduction targets and manage climate risks and opportunities. 
Indicative implementation timeframes of these actions should be timed in line with any major organisational milestones (eg. the end of an asset's life, planned operational changes, funding cycles, changes in the organisation's exposure to climate-related risks, etc.).</t>
  </si>
  <si>
    <t>Please add emssion reduction target and adaptation planning.</t>
  </si>
  <si>
    <t>Adjusted wording to reflect emission reduction target and adaptation planning support.</t>
  </si>
  <si>
    <t>5.1.2</t>
  </si>
  <si>
    <t xml:space="preserve">Barriers to implementation of initiatives and actions have been considered and options for how to address these. </t>
  </si>
  <si>
    <t>Identify barriers to implementation of actions and ways to address them.</t>
  </si>
  <si>
    <t>5.1.3</t>
  </si>
  <si>
    <t>Priority initiatives and actions have been embedded in relevant organisational plans (e.g., Strategic Asset Management Plans (SAMPs) and Asset Management Plans (AMPs)) with clear timeframes, and are connected with organisational risk registers.</t>
  </si>
  <si>
    <t>• NSW Treasury Asset Mangement Policy (24)</t>
  </si>
  <si>
    <t>Embed initiatives and actions into the relevant organisational plans (eg. SAMPs, AMPs, Strategic Plan, etc.)</t>
  </si>
  <si>
    <t>Wouldn't all TP action be 'key initiatives'. Should be specific that priroritsed initiatives are included in AMPS and SAMPS with clear timeframe and connected with risk registers.</t>
  </si>
  <si>
    <t>Update wording slightly to highlight priority initiatives, the need for clear timeframes and integration with risk registers.</t>
  </si>
  <si>
    <t>5.1.4</t>
  </si>
  <si>
    <t xml:space="preserve">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t>
  </si>
  <si>
    <t>• ISO20400 Sustainable Procurement – Guidance (14)
• NSW Government Environmentally Sustainable Procurement Guidance (20)
• Supply Chain Sustainability School (32)</t>
  </si>
  <si>
    <t>Before implementing initiatives, consider if the organisation's value chain is involved and if so, how the organisation will interact with and influence their value chain (eg. update procurement policies/plans, embed requirements into supplier contracts and specifications, provdie incentives to support the organisation to achieve its climate-related ambitions, etc.)</t>
  </si>
  <si>
    <t>5.1.5</t>
  </si>
  <si>
    <t xml:space="preserve">Metrics and KPIs for decarbonisation and adaptation have been identified to track implementation progress. 
</t>
  </si>
  <si>
    <t>• ISO20400 Sustainable Procurement – Guidance (14)
• IFRS Disclosing information about an organisation's climate-related transition (12)
• NSW Government Environmentally Sustainable Procurement Guidance (20)</t>
  </si>
  <si>
    <t xml:space="preserve">Identify KPIs or other metrics to track the progress of implementing adaptation measures and emission reduction mitigation measures. </t>
  </si>
  <si>
    <t>5.1.6</t>
  </si>
  <si>
    <t>Roles and responsibilities have been assigned for the implementation of initiatives and actions.</t>
  </si>
  <si>
    <t>Assign roles and responsibilities across the organisation for each action or initiative to be implemented.</t>
  </si>
  <si>
    <t>Please also include if the organisation has any future business plans it needs to pivot to that will impact it's climate exposure and hence considered in overall corporate/business strategy.</t>
  </si>
  <si>
    <t>This criteria is focused on assigning roles and responsibilities for identified actions and initiatives. We've added additional wording to criteria 3.1.1-3.1.3 and 4.2.1 to state that organisations should consider both existing assets and known future business changes, to direct the reader to think about known future risks. The focus of this tool is for agencies to prepare a roadmap for the 2027 Transition Plan, therefore we've avoided adding any criteria about actions that would be needed after this time. However, the strategic ambition component requires the embedding of consideration of climate change in strategic plans, which would trigger future business decisions to take into account climate-related risks, opportunities and emissions.</t>
  </si>
  <si>
    <t>6.1.1</t>
  </si>
  <si>
    <t>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t>
  </si>
  <si>
    <t>• AdaptNSW website (1)
• Disclosing information about anticipated financial effects (2)
• Climate Risk Ready Guide (7)
• Climate Risk Ready NSW Hub (8) - Climate Risks &amp; Opportunities
• TPG24:33 Reporting framework for climate-related financial disclosures (27)</t>
  </si>
  <si>
    <t>Low &amp; High (could change wording for low materiality version eg. only qualitative assessment)</t>
  </si>
  <si>
    <t>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[An organisation's ability to further its objectives and its service delivery and asset management are considered to have inherent impacts on the organisation’s financial position, financial performance and cash flows for the reporting period.]</t>
  </si>
  <si>
    <t>Climate Risk Ready to be included as the ref doc.
As we discussed it is not always practical for agencies to have assessed the financial impacts of the climate risks and opp. So update the wording to suggest that even if the financial impacts have not quantified, agencies should use strategic planning for assets replacement, infratsructure upgrade, planning for acquisition or divestment to inform financial planning.</t>
  </si>
  <si>
    <t>Reference material column has been updated to include the Climate Risk Ready documents. Wording has been updated to include qualitative considersations when assessing financial impacts.</t>
  </si>
  <si>
    <t>6.2.1</t>
  </si>
  <si>
    <t>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t>
  </si>
  <si>
    <t>• AdaptNSW website (1)
• Disclosing information about anticipated financial effects (2)
• Climate Risk Ready Guide (7)
• TPG24:33 Reporting framework for climate-related financial disclosures (27)</t>
  </si>
  <si>
    <t>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t>
  </si>
  <si>
    <t>6.3.1</t>
  </si>
  <si>
    <t>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t>
  </si>
  <si>
    <t xml:space="preserve">Consider climate-related risks and opportunities in the organisation's investment and disposal plans, including plans the organisation is not contractually committed to. Examples include plans for capital expenditure, asset retirements, joint ventures, major acquisitions and divestments, business transformation, innovation, or new business areas. </t>
  </si>
  <si>
    <r>
      <t xml:space="preserve">Alternative wording below:
</t>
    </r>
    <r>
      <rPr>
        <i/>
        <sz val="10"/>
        <color theme="1"/>
        <rFont val="Public Sans"/>
      </rPr>
      <t>Climate-related risks and opportunities have been considered in the organisation's investment and disposal plans, including plans the organisation is not contractually committed to, and used to inform financial planning. Examples include Strategic Asset Management Plans (SAMPs) and Asset Management Plans (AMPS), and Capital Investment Plans (CIPs) and investment and disposal plans can include plans for capital expenditure, asset retirements, major acquisitions and divestments, joint ventures, business transformation, innovation, and new business areas.
For investments in net zero or adaptation, use financial analysis to identify co-benefits and ways to manage trade-offs.</t>
    </r>
  </si>
  <si>
    <t>6.3.2</t>
  </si>
  <si>
    <t xml:space="preserve">How climate-related risks and opportunities are to be included in the organisation’s financial planning has been considered. </t>
  </si>
  <si>
    <t>Update financial planning process and guidance to include climate-related risks and opportunities.</t>
  </si>
  <si>
    <t>6.3.3</t>
  </si>
  <si>
    <t>Planned sources of funding have been considered to manage material climate-related risks and opportunities and implament adaptation and mitigation measures (i.e. to implement the climate change-related aspects of strategy).
[Examples could include: New Policy Proposals (NPPs), the Government Future Fund (GFF), Sustainability Bonds Programme (SBP), financing and spending plans like Capital Investment Plans (CIPs), and the inclusion of initiative funding in Strategic Asset Management Plans (SAMPs) and Asset Management Plans (AMPs)).]</t>
  </si>
  <si>
    <t>• NSW Treasury Asset Management Policy (24)
• NSW Treasury Capital Planning website (25)
• NSW Treasury Parameter and Technical Adjustments and New Policy Proposals (26)
• TPG24:33 Reporting framework for climate-related financial disclosures (27)
• NSW Treasury TCorp Sustainability Bonds Program (28)</t>
  </si>
  <si>
    <t>Consider potential sources of funding to manage material climate-related risks and opportunities and implement adaptation and mitigation measures (eg. New Policy Proposals (NPPs), the Government Future Fund (GFF), Sustainability Bonds Programme (SBP), financing and spending plans like Capital Investment Plans (CIPs), and including initiatives in Strategic Asset Management Plans (SAMPs) and Asset Management Plans (AMPS).</t>
  </si>
  <si>
    <t>Ref: https://arp.nsw.gov.au/assets/ars/attachments/tpg21-11_parameter-and-technical-adjustments-and-new-policy-proposals-measures.pdf
https://arp.nsw.gov.au/assets/ars/attachments/TTIP19-07-NSW-Asset-Management-Policy-Master-Approved_31-October-2019.pdf
https://www.nsw.gov.au/nsw-government/public-sector/financial-information-for-public-entities/capital-planning</t>
  </si>
  <si>
    <t>All references have been added to the reference material tab and to this criteria. Edited criteria wording slightly to reflect the need to include initiative funding requirements in SAMPs and AMPs.</t>
  </si>
  <si>
    <t>6.3.4</t>
  </si>
  <si>
    <t>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t>
  </si>
  <si>
    <t>All relevant financial statements should include material climate-related risks and opportunities. Particularly if there is a significant risk of material adjustment to the carrying amounts of assets and liabilities in the next annual reporting period.
[A carrying amount is the original cost of an asset or liability as reflected in a company’s books or balance sheet, minus the accumulated depreciation (for assets) or adjusted for any premiums, discounts, or transaction cost (for liabilities).]</t>
  </si>
  <si>
    <t>7.1.1</t>
  </si>
  <si>
    <t xml:space="preserve">A process for ongoing monitoring, reporting, and review of the Transition Plan has been developed and will be documented in the Transition Plan.
[Metrics and KPIs identified under the implementation strategy component should be used]. </t>
  </si>
  <si>
    <t>• AdaptNSW website (1)
• Climate Risk Ready Guide (7)
• Climate Risk Ready NSW Hub (8) - Climate Risks &amp; Opportunities
• Net Zero Government Operations Monitoring &amp; Reporting Framework (17)</t>
  </si>
  <si>
    <t>Identify, develop, and document a robust process for ongoing monitoring, reporting and review of the Transition Plan. Review and update the Transition Plan at regular intervals if there are significant changes to the organisation or external context, and ensure all material changes are described and supported for transparency and comparability over time. Metrics and KPIs identified under 'Implementation Strategy' should be included.</t>
  </si>
  <si>
    <t>Low Materiality Criteria</t>
  </si>
  <si>
    <t>Component</t>
  </si>
  <si>
    <t>Sub-component</t>
  </si>
  <si>
    <t>Ref no.</t>
  </si>
  <si>
    <t>Recommended actions for transition planning roadmap</t>
  </si>
  <si>
    <t>Target due date</t>
  </si>
  <si>
    <t>Criteria met?</t>
  </si>
  <si>
    <t>Recommended actions (shortened version for visual roadmap)</t>
  </si>
  <si>
    <t xml:space="preserve">
•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(32)
</t>
  </si>
  <si>
    <t xml:space="preserve">
Identify transition planning-related regulatory and policy requirements that apply to the organisation. Review of relevant regulations and policies should be performed periodically so that the organisation is current and can comply.
</t>
  </si>
  <si>
    <t xml:space="preserve">
Identify transition planning-related regulatory and policy requirements that apply to the organisation.</t>
  </si>
  <si>
    <t xml:space="preserve">
• NSW Climate Change Policy Framework (19)
• Net Zero Government Operations Policy (22)
• NSW Net Zero Plan Stage 1:2020-2030 (23)
</t>
  </si>
  <si>
    <t xml:space="preserve">
Document the organisation's commitment to reduce scope 1 and 2 emissions to contribute to the NSW whole-of-government target to reduce emissions by 50% by 2030 and 70% by 2035 (on 2018-19 levels), and net zero by 2050. This could be documented in a strategic plan.
</t>
  </si>
  <si>
    <t xml:space="preserve">
Document the organisation's commitment to reduce scope 1 and 2 emissions to contribute to the NSW whole-of-government target to reduce emissions by 50% by 2030 and 70% by 2035 (on 2018-19 levels), and net zero by 2050.
</t>
  </si>
  <si>
    <t xml:space="preserve">
Organisation's overall strategy references climate change, NSW Government policy commitments and any organisation specific climate change commitments that have been developed. 
</t>
  </si>
  <si>
    <t xml:space="preserve">
Update the organisation's strategy to reference climate change, the NSW Government policy commitment and any organisation-specific climate change commitments.
</t>
  </si>
  <si>
    <t xml:space="preserve">
Priority climate related-related risks and opportunities have been linked to the organisation's purpose and objectives within the organisation's overall strategy.
</t>
  </si>
  <si>
    <t>• TPG24-33 Reporting framework for climate-related financial disclosures (27)</t>
  </si>
  <si>
    <t xml:space="preserve">
Following assessment of climate-related risks and opportunities, embed these in the organisation's overall strategy.
</t>
  </si>
  <si>
    <t xml:space="preserve">
The organisation's business model - how it creates value in the short, medium and long term and fulfils its strategic purposes - has been described.
</t>
  </si>
  <si>
    <t xml:space="preserve">
• Climate Risk Ready NSW Hub (8)
• TPG24-33 Reporting framework for climate-related financial disclosures (27)
</t>
  </si>
  <si>
    <t xml:space="preserve">
Document how the organisation's business model operates, fulfils its strategic purpose and creates value in the short-, medium- and long-term.
</t>
  </si>
  <si>
    <t xml:space="preserve">
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t>
  </si>
  <si>
    <t xml:space="preserve">
• TPG24-33 Reporting framework for climate-related financial disclosures (27)
</t>
  </si>
  <si>
    <t xml:space="preserve">
Establish an overall governance body and identify the respective roles and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t>
  </si>
  <si>
    <t xml:space="preserve">
Establish an overall governance body and identify the respective roles and responsibilities for the organisation's climate-related risk management, emission reduction, adaptation implementation or transition planning process.
</t>
  </si>
  <si>
    <t xml:space="preserve">
Roles and responsibilities have been established for the transition planning process. Depending on the organisation's size and material risks and opportunities, the organisation may have multiple responsibility holders within each different area. However, a limited number of people may be assigned roles and responsibilities, where this is sufficient to develop a credible transition plan.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</si>
  <si>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However, a limited number of people may be assigned roles and responsibilities, where this is sufficient to develop a credible transition plan.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</si>
  <si>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t>
  </si>
  <si>
    <t xml:space="preserve">
Regular reporting to executive leadership and an identified governance body for transition planning has been established. 
</t>
  </si>
  <si>
    <t xml:space="preserve">
Identify new or existing internal reporting mechanisms for transition planning to executive leadership within the organisation.
</t>
  </si>
  <si>
    <t xml:space="preserve">
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t>
  </si>
  <si>
    <t xml:space="preserve">
Identify all relevant internal stakeholders and develop a structured stakeholder engagement plan that enables the collection of information required to understand the organisation's climate-related risks, opportunities, and response options to feed into the transition plan.
</t>
  </si>
  <si>
    <t xml:space="preserve">
Relevant external stakeholders have been identified and a stakeholder engagement plan (or similar) has been developed. External stakeholders may include other government organisations, community groups or value chain members (e.g., suppliers and customers). 
</t>
  </si>
  <si>
    <t xml:space="preserve">
Identify all relevant external stakeholders and develop a structured stakeholder engagement plan to understand the organisation's climate-related risks, opportunities, and response options to feed into the transition plan.
</t>
  </si>
  <si>
    <t>People &amp; Capability</t>
  </si>
  <si>
    <t xml:space="preserve">
A review of the organisations capability and capacity to prepare and implement a transition plan has been undertaken. 
</t>
  </si>
  <si>
    <t xml:space="preserve">
Review current resource allocation and capability within the organisation and assess whether this is adequate to prepare and implement a credible transition plan.
</t>
  </si>
  <si>
    <t xml:space="preserve">
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
</t>
  </si>
  <si>
    <t xml:space="preserve">
Identify the new capabilities, experience and qualifications needed for the organisation to develop and implement a transition plan, and consider these during recruitment, internal training and procurement processes. Identify necessary skill gaps (e.g. climate risk assessment, carbon accounting, scenario analysis, etc.) and address them as part of the transition planning process.
</t>
  </si>
  <si>
    <t xml:space="preserve">
Identify the new capabilities, experience and qualifications needed for the organisation to develop and implement a transition plan, and consider these during recruitment, internal training and procurement processes. Identify necessary skill gaps and address them as part of the transition planning process.
</t>
  </si>
  <si>
    <t xml:space="preserve">
Physical climate-related risks have been identified and assessed over the short, medium and long for the organisation term through a physical climate change assessment (or similar). This should consider existing assets and services as well as known future business changes.
</t>
  </si>
  <si>
    <t xml:space="preserve">
• AdaptNSW website (1)
• Chartered Accountants climate-related financial disclosures guide (4)
• Climate Risk Ready Guide (7)
• Climate Risk Ready NSW Hub (8) - Climate Risks &amp; Opportunities
• IFRS Disclosing information about an organisation's climate-related transition (12)
</t>
  </si>
  <si>
    <t xml:space="preserve">
Conduct a physical climate change assessment (or similar), identifying and assessing the organisation's physical climate-related risks over the short, medium and long-term. This should consider existing assets and services as well as known future business changes and align with the Climate Risk Ready Guide. Material risks identified should be the focus of the organisation's transition planning. 
</t>
  </si>
  <si>
    <t xml:space="preserve">
Conduct a physical climate change assessment (or similar), identifying and assessing the organisation's physical climate-related risks over the short, medium and long-term.
</t>
  </si>
  <si>
    <t xml:space="preserve">
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
</t>
  </si>
  <si>
    <t xml:space="preserve">
• AdaptNSW website (1)
• Chartered Accountants climate-related financial disclosures guide (4)
• Climate Risk Ready Guide (7)
• Climate Risk Ready NSW Hub (8) - Climate Disclosures
• IFRS Disclosing information about an organisation's climate-related transition (12)
</t>
  </si>
  <si>
    <t xml:space="preserve">
Identify and assess transition climate-related risks over the short, medium and long term for the organisation (e.g., impacts to value chains, shifts in technology, legal and policy changes, or stakeholder expectations). This should consider existing assets and services as well as known future business changes and align with the Climate Risk Ready Guide. The organisation's transition planning should focus on material risks.
</t>
  </si>
  <si>
    <t xml:space="preserve">
Identify and assess transition climate-related risks over the short-, medium- and long-term for the organisation.
</t>
  </si>
  <si>
    <t xml:space="preserve">
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
</t>
  </si>
  <si>
    <t xml:space="preserve">
• AdaptNSW webstie (1)
• Chartered Accountants climate-related financial disclosures guide (4)
• Climate Risk Ready Guide (7)
• Climate Risk Ready NSW Hub (8) - Climate Risks &amp; Opportunities
• IFRS Disclosing information about an organisation's climate-related transition (12)
</t>
  </si>
  <si>
    <t xml:space="preserve">
Identify and assess climate-related opportunities over the short, medium and long term for the organisation (e.g., for resource efficiency, sourcing energy from renewables, improved services or new areas of service, enhanced resilience). This should consider existing assets and services as well as known future business changes and align with the Climate Risk Ready Guide. The organisation's transition planning should focus on material opportunities. 
</t>
  </si>
  <si>
    <t xml:space="preserve">
Identify and assess climate-related opportunities over the short-, medium- and long-term for the organisation.
</t>
  </si>
  <si>
    <t xml:space="preserve">
Climate-related risks and opportunities have been assessed in consultation with a diverse range of internal relevant external stakeholders.
</t>
  </si>
  <si>
    <t xml:space="preserve">
• AdaptNSW website (1)
• Climate Risk Ready Guide (7)
• Climate Risk Ready NSW Hub (8) - Climate Risks &amp; Opportunities
</t>
  </si>
  <si>
    <t xml:space="preserve">
Consult with diverse range of internal relevant stakeholders through the climate-related risk identification and assessment to process identify potential risks and impacts.
</t>
  </si>
  <si>
    <t>Greenhouse gas inventory</t>
  </si>
  <si>
    <t>na</t>
  </si>
  <si>
    <t xml:space="preserve">
A greenhouse gas inventory for the organisation has been developed that includes all Scope 1 and 2 emissions sources as a minimum. All material emissions have been analysied to identify emission hotspots or priority areas for decarbonisation.
</t>
  </si>
  <si>
    <t xml:space="preserve">
• DCCEEW GHG Emissions Accounting and Reporting Guidelines (9)
• National Greenhouse Gas Accounts (NGA) Factors (16)
• NSW Government Net Zero Accelerator Tool (21)
</t>
  </si>
  <si>
    <t xml:space="preserve">
For the metric and targets section of climate-related disclosures, prepare a GHG emissions inventory and set emissions baseline. Organisations may already have this for reporting under NZGO Policy. The inventory helps to inform decisions about climate targets and emissions reductions. 
</t>
  </si>
  <si>
    <t xml:space="preserve">
For the metric and targets section of climate-related disclosures, prepare a GHG emissions inventory and set emissions baseline.
</t>
  </si>
  <si>
    <t xml:space="preserve">
Adaptation measures to address physical and transition climate-related risks and mitigation measures to reduce GHG emissions have been identified and considered within the organisation’s value chain to meet targets.
</t>
  </si>
  <si>
    <t xml:space="preserve">
• AdaptNSW website (1)
• Climate Risk Ready Guide (7)
• Climate Risk Ready NSW Hub (8) - Climate Risks &amp; Opportunities
• Net Zero Government Operations Policy (22)
</t>
  </si>
  <si>
    <t xml:space="preserve">
Identify risk management measures for physical and transition climate-related risks and mitigation measures to reduce GHG emissions. These measures should reflect engagement and collaboration with the organisation's value chain. 
</t>
  </si>
  <si>
    <t xml:space="preserve">
Identify risk management measures for physical and transition climate-related risks and mitigation measures to reduce GHG emissions.</t>
  </si>
  <si>
    <t xml:space="preserve">
Options to address climate-related risks and reduce GHG emissions have been assessed and prioritised for implementation using a defined process to support transparency and repeatability. This process should consider high level costs, benefits, risks and trade-off, as well as how the organisation prioritises climate-related risks relative to other types of risks. This could be a simple qualitative multi-criteria analysis process.
</t>
  </si>
  <si>
    <t xml:space="preserve">
• Austroads Transport Agency Decarbonisation: User Guide for the Decarbonisation Decision-Making Multi-Criteria Analysis Tool (3)
</t>
  </si>
  <si>
    <t xml:space="preserve">
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 This could be a simple qualitative multi-criteria analysis process.
</t>
  </si>
  <si>
    <t xml:space="preserve">
Undertake a robust process to assess and prioritise adaptation measures to address climate-related risks and mitigation measures.</t>
  </si>
  <si>
    <t xml:space="preserve">
The interaction, alignment and conflict between adaptation and decarbonisation options have been crossed checked against each other and in the context of the organisation's strategic plan (or similar). 
</t>
  </si>
  <si>
    <t xml:space="preserve">
• Climate Change Committee Adaptation and Decarbonisation (6)
• TPG24-33 Reporting framework for climate-related financial disclosures (27)
</t>
  </si>
  <si>
    <t xml:space="preserve">
Consider the interaction between adaptation and decarbonisation options by assessing potential co-benefits and trade-offs. Prioritise actions in line with the organisation’s strategy. When trade-offs are unavoidable, acknowledge them and identify ways to manage adverse impacts.
</t>
  </si>
  <si>
    <t xml:space="preserve">
Long-term (by 2050) emission reduction targets covering Scope 1 &amp; 2 emissions have been identified and committed to by the organisation.
</t>
  </si>
  <si>
    <t xml:space="preserve">
• Climate Active Carbon Neutral Standards / Technical Guidance (5)
• Net Zero Government Operations Policy (22)
• SBTi Net Zero Standard (30)
</t>
  </si>
  <si>
    <t xml:space="preserve">
Identify and commit to ambitious and feasible emission reduction targets for scope 1 and 2 emissions in the long-term (by 2050).
</t>
  </si>
  <si>
    <t xml:space="preserve">
Identify and commit to ambitious and feasible emission reduction targets for scope 1 and 2 emissions in the medium-term (by 2040) (optional).
</t>
  </si>
  <si>
    <t xml:space="preserve">
Climate-related targets and metrics to track performance have been developed. At a minimum, the targets in NZGO Policy and other NSW Government policies have been adopted (eg. Green lease agreements, minimum Green Star and NABERS ratings, fleet electrification targets, etc.).
</t>
  </si>
  <si>
    <t xml:space="preserve">
• Net Zero Government Operations Policy (22)
</t>
  </si>
  <si>
    <t xml:space="preserve">
Develop climate-related targets and metrics to track performance. At a minimum, the targets in NZGO Policy and other NSW Government policies are adopted (eg. Green lease agreements, minimum Green Star and NABERS ratings, fleet electrification targets, etc.). Organisations may consider other targets or metrics to support the tracking of performance.
</t>
  </si>
  <si>
    <t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High level calculations demonstrating that mitigation measures would meet the organisation's targets would be appropriate.
</t>
  </si>
  <si>
    <t xml:space="preserve">
• DCCEEW Guide to Carbon Offsets for general government sector agencies (10)
• IFRS Disclosing information about an organisation's climate-related transition (12)
• Net Zero Government Operations Policy (22)
</t>
  </si>
  <si>
    <t xml:space="preserve">
Develop a net zero pathway that includes prioritised list of mitigation measures that show how feasible the organisation's emission reduction targets are. This should consider existing assets and services as well as known future business changes. High level calculations demonstrating that mitigation measures would meet the organisation's targets would be appropriate.
</t>
  </si>
  <si>
    <t xml:space="preserve">
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t>
  </si>
  <si>
    <t xml:space="preserve">
Develop an implementation plan that outlines initiatives and actions to reduce emissions and enhance resilience, to achieve the organisation's committed emission reduction targets and manage climate risks and opportunities. 
Indicative implementation timeframes of these actions should be timed in line with any major organisational milestones (eg. the end of an asset's life, planned operational changes, funding cycles, changes in the organisation's exposure to climate-related risks, etc.).
</t>
  </si>
  <si>
    <t>Planning &amp; implementation</t>
  </si>
  <si>
    <t xml:space="preserve">
Barriers to implementation of initiatives and actions have been considered and options for how to address these. 
</t>
  </si>
  <si>
    <t xml:space="preserve">
Identify barriers to implementation of actions and ways to address them.
</t>
  </si>
  <si>
    <t xml:space="preserve">
Priority initiatives and actions have been embedded in relevant organisational plans (e.g., Strategic Asset Management Plans (SAMPs) and Asset Management Plans (AMPs)) with clear timeframes, and are connected with organisational risk registers.
</t>
  </si>
  <si>
    <t xml:space="preserve">
• NSW Treasury Asset Mangement Policy (24)
</t>
  </si>
  <si>
    <t xml:space="preserve">
Embed initiatives and actions into the relevant organisational plans (eg. SAMPs, AMPs, Strategic Plan, etc.)
</t>
  </si>
  <si>
    <t xml:space="preserve">
Metrics and KPIs for decarbonisation and adaptation have been identified to track implementation progress. 
</t>
  </si>
  <si>
    <t xml:space="preserve">
• ISO20400 Sustainable Procurement – Guidance (14)
• IFRS Disclosing information about an organisation's climate-related transition (12)
• NSW Government Environmentally Sustainable Procurement Guidance (20)
</t>
  </si>
  <si>
    <t xml:space="preserve">
Identify KPIs or other metrics to track the progress of implementing adaptation measures and emission reduction mitigation measures. 
</t>
  </si>
  <si>
    <t xml:space="preserve">
Roles and responsibilities have been assigned for the implementation of initiatives and actions.
</t>
  </si>
  <si>
    <t xml:space="preserve">
Assign roles and responsibilities across the organisation for each action or initiative to be implemented.
</t>
  </si>
  <si>
    <t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 high level qualitative approach to assess current financial impacts would be appropriate.
[An organisation's ability to further its objectives and its service delivery and asset management are considered to have inherent impacts on the organisation’s financial position, financial performance and cash flows for the reporting period.]
</t>
  </si>
  <si>
    <t xml:space="preserve">
• AdaptNSW website (1)
• Disclosing information about anticipated financial effects (2)
• Climate Risk Ready Guide (7)
• Climate Risk Ready NSW Hub (8) - Climate Risks &amp; Opportunities
• TPG24-33 Reporting framework for climate-related financial disclosures (27)
</t>
  </si>
  <si>
    <t xml:space="preserve">
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 high level qualitative approach to assess current financial impacts would be appropriate.
[An organisation's ability to further its objectives and its service delivery and asset management are considered to have inherent impacts on the organisation’s financial position, financial performance and cash flows for the reporting period.]
</t>
  </si>
  <si>
    <t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 high level qualitative approach to assess anticipated financial impacts would be appropriate.
[An organisation's ability to further its objectives and its service delivery and asset management over the short, medium and long term are considered to have inherent impacts on the organisation’s financial position, financial performance and cash flows.]
</t>
  </si>
  <si>
    <t xml:space="preserve">
• AdaptNSW website (1)
• Disclosing information about anticipated financial effects (2)
• Climate Risk Ready Guide (7)
• TPG24-33 Reporting framework for climate-related financial disclosures (27)
</t>
  </si>
  <si>
    <t xml:space="preserve">
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 high level qualitative approach to assess anticipated financial impacts would be appropriate.
[An organisation's ability to further its objectives and its service delivery and asset management over the short, medium and long term are considered to have inherent impacts on the organisation’s financial position, financial performance and cash flows.]
</t>
  </si>
  <si>
    <t xml:space="preserve">
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
</t>
  </si>
  <si>
    <t xml:space="preserve">
Consider climate-related risks and opportunities in the organisation's investment and disposal plans, including plans the organisation is not contractually committed to. Examples include plans for capital expenditure, asset retirements, joint ventures, major acquisitions and divestments, business transformation, innovation, or new business areas. 
</t>
  </si>
  <si>
    <t xml:space="preserve">
How climate-related risks and opportunities are to be included in the organisation’s financial planning has been considered. 
</t>
  </si>
  <si>
    <t xml:space="preserve">
Update financial planning process and guidance to include climate-related risks and opportunities.
</t>
  </si>
  <si>
    <t xml:space="preserve">
Planned sources of funding have been considered to manage material climate-related risks and opportunities and implament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t>
  </si>
  <si>
    <t xml:space="preserve">
• NSW Treasury Asset Management Policy (24)
• NSW Treasury Capital Planning website (25)
• NSW Treasury Parameter and Technical Adjustments and New Policy Proposals (26)
• TPG24-33 Reporting framework for climate-related financial disclosures (27)
</t>
  </si>
  <si>
    <t xml:space="preserve">
Consider potential sources of funding to manage material climate-related risks and opportunities and implement adaptation and mitigation measures (eg. New Policy Proposals (NPPs), Government Finance Facility (GFF), financing and spending plans like Capital Investment Plans (CIPs), and including initiatives in Strategic Asset Management Plans (SAMPs) and Asset Management Plans (AMPS).
</t>
  </si>
  <si>
    <t xml:space="preserve">
Consider potential sources of funding to manage material climate-related risks and opportunities and implement adaptation and mitigation measures (eg. New Policy Proposals (NPPs), the Government Future Fund (GFF), Sustainability Bonds Programme (SBP), financing and spending plans like Capital Investment Plans (CIPs), and including initiatives in Strategic Asset Management Plans (SAMPs) and Asset Management Plans (AMPS).
</t>
  </si>
  <si>
    <t xml:space="preserve">
A process for ongoing monitoring, reporting, and review of the Transition Plan has been developed and will be documented in the Transition Plan.
[Metrics and KPIs identified under the implementation strategy component should be used]. 
</t>
  </si>
  <si>
    <t xml:space="preserve">
• AdaptNSW website (1)
• Climate Risk Ready Guide (7)
• Climate Risk Ready NSW Hub (8) - Climate Risks &amp; Opportunities
• Net Zero Government Operations Monitoring &amp; Reporting Framework (17)
</t>
  </si>
  <si>
    <t xml:space="preserve">
Identify, develop, and document a robust process for ongoing monitoring, reporting and review of the Transition Plan. Review and update the Transition Plan at regular intervals if there are significant changes to the organisation or external context, and ensure all material changes are described and supported for transparency and comparability over time. Metrics and KPIs identified under 'Implementation Strategy' should be included.
</t>
  </si>
  <si>
    <t>High Materiality Criteria</t>
  </si>
  <si>
    <t xml:space="preserve">
Current and emerging regulatory and policy requirements related to climate change mitigation and adaptation and the net zero transition relevant to the organisation have been identified.
</t>
  </si>
  <si>
    <t xml:space="preserve">
The organisation has documented high-level commitment to contribute to whole-of-government target to reduce emissions by 50% by 2030 and 70% by 2035 (on 2018-19 levels) and net zero by 2050. 
</t>
  </si>
  <si>
    <t xml:space="preserve">
Organisation-specific corporate strategy includes commitments to prioritise emission reduction and climate adaptation within its value chain where relevant (optional). 
</t>
  </si>
  <si>
    <t xml:space="preserve">
• ISO20400 Sustainable Procurement – Guidance (14)
• NSW Government Environmentally Sustainable Procurement Guidance (20)
</t>
  </si>
  <si>
    <t xml:space="preserve">
To the extent the organisation has influence on reducing emissions and enhancing climate resilience across its value chain, update organisation-specific corporate strategy to include commitments to prioritise emission reduction and climate adaptation within its value chain.
</t>
  </si>
  <si>
    <t xml:space="preserve">
Organisations with procurement policies and/or plans include objectives and commitments to reduce emissions and enhance climate resilience within their value chain where relevant (optional). 
</t>
  </si>
  <si>
    <t xml:space="preserve">
Review and revise the organisation’s procurement policies and plans to consider emission reduction and climate resilience (optional).
</t>
  </si>
  <si>
    <t xml:space="preserve">
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</si>
  <si>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t>
  </si>
  <si>
    <t xml:space="preserve">
Assessment of potentially material risks &amp; opportunities has been performed that covers the organisation’s value chain. This should consider physical and transition climate-related risks, opportunities and emission reduction. 
</t>
  </si>
  <si>
    <t xml:space="preserve">
Identify and assess potentially material risks and opportunities related to the organisation's value chain. This should consider physical and transition climate-related risks, opportunities and emission reductions. 
</t>
  </si>
  <si>
    <t xml:space="preserve">
Scenario analysis considering future climate change scenarios (e.g. 1.5 degrees warming, 2 degrees warming) has been undertaken in line with appropriate climate-risk guidance to assess the resilience of organisation revenue, services and assets to the net zero transition. 
</t>
  </si>
  <si>
    <t xml:space="preserve">
• Chartered Accountants climate-related financial disclosures guide (4)
• IFRS Disclosing information about an organisation's climate-related transition (12)
• XRB Staff Guidance organisation Scenario Development (33)
</t>
  </si>
  <si>
    <t xml:space="preserve">
Conduct scenario analysis to consider future climate change scenarios (e.g. aligned with 1.5 or 2 degrees of global warming), to assess the resilience of the organisation’s revenue, services and assets during a net zero transition.
</t>
  </si>
  <si>
    <t xml:space="preserve">
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t>
  </si>
  <si>
    <t xml:space="preserve">
• GHG Protocol Corporate Value Chain (Scope 3) Accounting and Reporting Standard (11)
• Net Zero Government Operations Policy (22)
• PAS2080 - Carbon Management in Infrastructure (28)
• RICS Whole of Life Carbon Assessment for the Built Environment (29)
</t>
  </si>
  <si>
    <t xml:space="preserve">
Consider including the organisation's scope 3 emission data, if available to inform the transition plan (optional).
[Under NZGO Policy, organisations must identify and measure their biggest scope 3 emission sources and actions to address them by June 2027].
</t>
  </si>
  <si>
    <t xml:space="preserve">
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t>
  </si>
  <si>
    <t xml:space="preserve">
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
</t>
  </si>
  <si>
    <t xml:space="preserve">
Short-term (5-10 yrs.) emission reduction targets that cover Scope 1 &amp; 2 emissions have been identified and committed to by the organisation (optional).
</t>
  </si>
  <si>
    <t xml:space="preserve">
Identify and commit to ambitious and feasible emission reduction targets for scope 1 and 2 emissions in the short-term (5-10 years) (optional).
</t>
  </si>
  <si>
    <t xml:space="preserve">
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t>
  </si>
  <si>
    <t xml:space="preserve">
• Climate Active Carbon Neutral Standards / Technical Guidance (5)
• GHG Protocol Corporate Value Chain (Scope 3) Accounting and Reporting Standard (11)
• SBTi Net Zero Standard (30)
</t>
  </si>
  <si>
    <t xml:space="preserve">
Identify and consider potential emission reduction targets (or ranges) for the organisation's material scope 3 emissions, as defined by the GHG Protocol (optional).
[Under Net Zero Government Operations Policy by June 2027, organisations must identify and measure their biggest scope 3 emission sources and actions to address them] 
</t>
  </si>
  <si>
    <t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t>
  </si>
  <si>
    <t xml:space="preserve">
• DCCEEW Guide to Carbon Offsets for general government sector agencies (10)
• IFRS Disclosing information about an organisation's climate-related transition (12)
• Net Zero Government Operations Policy (22)
</t>
  </si>
  <si>
    <t xml:space="preserve">
Develop a net zero pathway that includes prioritised list of mitigation measures that show how feasible the organisation's emission reduction targets are. This should consider existing assets and services as well as known future business changes.
</t>
  </si>
  <si>
    <t xml:space="preserve">
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t>
  </si>
  <si>
    <t xml:space="preserve">
• ISO20400 Sustainable Procurement – Guidance (14)
• NSW Government Environmentally Sustainable Procurement Guidance (20)
• Supply Chain Sustainability School (31)
</t>
  </si>
  <si>
    <t xml:space="preserve">
Before implementing initiatives, consider if the organisation's value chain is involved and if so, how the organisation will interact with and influence their value chain (eg. update procurement policies/plans, embed requirements into supplier contracts and specifications, provdie incentives to support the organisation to achieve its climate-related ambitions, etc.)
</t>
  </si>
  <si>
    <t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
</t>
  </si>
  <si>
    <t xml:space="preserve">
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[An organisation's ability to further its objectives and its service delivery and asset management are considered to have inherent impacts on the organisation’s financial position, financial performance and cash flows for the reporting period.]
</t>
  </si>
  <si>
    <t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t>
  </si>
  <si>
    <t xml:space="preserve">
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t>
  </si>
  <si>
    <t xml:space="preserve">
Planned sources of funding have been considered to manage material climate-related risks and opportunities and implement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t>
  </si>
  <si>
    <r>
      <t xml:space="preserve">
• NSW Treasury Asset Management Policy (24)
• NSW Treasury Capital Planning website (25)
• NSW Treasury Parameter and Technical Adjustments and New Policy Proposals (26)
• TPG24-33 Reporting framework for climate-related financial disclosures (27)</t>
    </r>
    <r>
      <rPr>
        <sz val="10"/>
        <color rgb="FFFF0000"/>
        <rFont val="Public Sans"/>
      </rPr>
      <t xml:space="preserve">
</t>
    </r>
  </si>
  <si>
    <t xml:space="preserve">
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
</t>
  </si>
  <si>
    <t xml:space="preserve">
All relevant financial statements should include material climate-related risks and opportunities. Particularly if there is a significant risk of material adjustment to the carrying amounts of assets and liabilities in the next annual reporting period.
[A carrying amount is the original cost of an asset or liability as reflected in a company’s books or balance sheet, minus the accumulated depreciation (for assets) or adjusted for any premiums, discounts, or transaction cost (for liabilities).]
</t>
  </si>
  <si>
    <t>Start date</t>
  </si>
  <si>
    <t>End date</t>
  </si>
  <si>
    <t>Organisational Summary</t>
  </si>
  <si>
    <t>This table and figure together provide an overall summary of your organisation's resultsbased on your responses to the transititon planning component criteria. Detailed results for each component (broken down by sub-components) are also provided in the collapsed rows. The results show your organisation's transition planning status and progress-to-date, indicating which transition planning areas need more attention.</t>
  </si>
  <si>
    <t>Organisation Information</t>
  </si>
  <si>
    <t>Assessment Information</t>
  </si>
  <si>
    <t>Contact name (Lead):</t>
  </si>
  <si>
    <t>Contact email:</t>
  </si>
  <si>
    <t>Tool Completion date:</t>
  </si>
  <si>
    <t>% Criteria responded:</t>
  </si>
  <si>
    <t>ID</t>
  </si>
  <si>
    <t>Criteria met ('Yes')</t>
  </si>
  <si>
    <t>Criteria partially met</t>
  </si>
  <si>
    <t>Criteria not met ('No')</t>
  </si>
  <si>
    <t>Number</t>
  </si>
  <si>
    <t>%</t>
  </si>
  <si>
    <t xml:space="preserve">Governance   </t>
  </si>
  <si>
    <t>People &amp; capability</t>
  </si>
  <si>
    <t xml:space="preserve">Implementation strategy </t>
  </si>
  <si>
    <t>Total</t>
  </si>
  <si>
    <t>Net Zero Diagnostic</t>
  </si>
  <si>
    <t>Action Plan</t>
  </si>
  <si>
    <t xml:space="preserve">The recommended actions in the below action plan provides a roadmap for your organisation to enhance its net zero maturity.  This action plan outlines the high-level steps that can be undertaken be organisations across each net zero element and level of practice. To develop your actions plan, take the following steps: (1) filter by the elements and sub-elements and the desired levels of practice that your organisation would like to achieve in the next 2 years (2) review the actions to consider and confirm whether this would be appropriate for your organisation (3) for actions your organisation adopts, additional column have been provided for organisations to further develop their action plan including organisation specific actions, target due date and responsibility holders. organisations may also choose to use this spreadsheet or export to develop their own bespoke action plan. </t>
  </si>
  <si>
    <t>Element</t>
  </si>
  <si>
    <t>Sub-element</t>
  </si>
  <si>
    <t>Level of practice</t>
  </si>
  <si>
    <t>organisation Response</t>
  </si>
  <si>
    <t>Actions to consider</t>
  </si>
  <si>
    <t>Additional guidance</t>
  </si>
  <si>
    <t>Suggested time needed</t>
  </si>
  <si>
    <t>Target due date (target timeframe)</t>
  </si>
  <si>
    <t>Primary responsibility (function/department)</t>
  </si>
  <si>
    <t>organisation specific comment and actions</t>
  </si>
  <si>
    <t>[Free text]</t>
  </si>
  <si>
    <t>Summary</t>
  </si>
  <si>
    <t>#. of criteria</t>
  </si>
  <si>
    <t>Answers</t>
  </si>
  <si>
    <t>Answer count</t>
  </si>
  <si>
    <t>Blanks</t>
  </si>
  <si>
    <t>Partially</t>
  </si>
  <si>
    <t>Implementation strategy and financial planning</t>
  </si>
  <si>
    <t>Component Summary</t>
  </si>
  <si>
    <t>Criteria met</t>
  </si>
  <si>
    <t>% met</t>
  </si>
  <si>
    <t>% partially met</t>
  </si>
  <si>
    <t>% not met</t>
  </si>
  <si>
    <t>Criteria not met</t>
  </si>
  <si>
    <t>Recommended actions</t>
  </si>
  <si>
    <r>
      <rPr>
        <b/>
        <i/>
        <sz val="11"/>
        <rFont val="Public Sans"/>
      </rPr>
      <t>Instructions</t>
    </r>
    <r>
      <rPr>
        <sz val="11"/>
        <rFont val="Public Sans"/>
      </rPr>
      <t xml:space="preserve"> - This table shows recommended transition planning actions. Organisations should perform these steps: 
1. </t>
    </r>
    <r>
      <rPr>
        <u/>
        <sz val="11"/>
        <rFont val="Public Sans"/>
      </rPr>
      <t>Review the filtered list of actions</t>
    </r>
    <r>
      <rPr>
        <sz val="11"/>
        <rFont val="Public Sans"/>
      </rPr>
      <t xml:space="preserve"> generated from the self-assessment completed under each component tab. These will form your roadmap's actions.
2. </t>
    </r>
    <r>
      <rPr>
        <u/>
        <sz val="11"/>
        <rFont val="Public Sans"/>
      </rPr>
      <t>Reword any recommended action</t>
    </r>
    <r>
      <rPr>
        <sz val="11"/>
        <rFont val="Public Sans"/>
      </rPr>
      <t xml:space="preserve"> in column H, as desired, to better align with your organisation's terms or processes. Otherwise, no edit is needed, and column H will automatically display the wording shown in column E.
     </t>
    </r>
    <r>
      <rPr>
        <i/>
        <sz val="11"/>
        <color theme="2" tint="-0.499984740745262"/>
        <rFont val="Public Sans"/>
      </rPr>
      <t xml:space="preserve">     To edit the wording of recommended actions, copy the cell in Column H and paste only the values back in, not the formula ('Ctrl' + 'C' --&gt; 'Ctrl' + 'Shift' + 'V'). Alternatively, you can delete the formula in column H and manually re-type the action.
          If you have edited the wording of any action in Column H and wish to adjust any of your responses to the criteria in the component tabs, you must revert the cell formula to equal the relevant cell in Column F (i.e. type '=E7' into cell H7, '=E8' into cell H8, etc.). </t>
    </r>
    <r>
      <rPr>
        <b/>
        <i/>
        <sz val="11"/>
        <color theme="2" tint="-0.499984740745262"/>
        <rFont val="Public Sans"/>
      </rPr>
      <t>Ensure you have saved all edited recommended actions elsewhere, so you don't lose your changes</t>
    </r>
    <r>
      <rPr>
        <i/>
        <sz val="11"/>
        <color theme="2" tint="-0.499984740745262"/>
        <rFont val="Public Sans"/>
      </rPr>
      <t>.</t>
    </r>
    <r>
      <rPr>
        <sz val="11"/>
        <rFont val="Public Sans"/>
      </rPr>
      <t xml:space="preserve">
3. </t>
    </r>
    <r>
      <rPr>
        <u/>
        <sz val="11"/>
        <rFont val="Public Sans"/>
      </rPr>
      <t>Prioritise recommended actions</t>
    </r>
    <r>
      <rPr>
        <b/>
        <sz val="11"/>
        <rFont val="Public Sans"/>
      </rPr>
      <t xml:space="preserve"> </t>
    </r>
    <r>
      <rPr>
        <sz val="11"/>
        <rFont val="Public Sans"/>
      </rPr>
      <t xml:space="preserve">based on your organisation's circumstances, inserting "1" into column I of the highest priority action, "2"  for the second highest, and so on. </t>
    </r>
    <r>
      <rPr>
        <i/>
        <sz val="11"/>
        <rFont val="Public Sans"/>
      </rPr>
      <t xml:space="preserve">Note that the actions are already presented in order of priority (based on the indicative due date). </t>
    </r>
    <r>
      <rPr>
        <sz val="11"/>
        <rFont val="Public Sans"/>
      </rPr>
      <t xml:space="preserve">However, this order is merely a general suggestion and not specific to any one organisation. 
4. </t>
    </r>
    <r>
      <rPr>
        <u/>
        <sz val="11"/>
        <rFont val="Public Sans"/>
      </rPr>
      <t xml:space="preserve">Review the provided target due date </t>
    </r>
    <r>
      <rPr>
        <sz val="11"/>
        <rFont val="Public Sans"/>
      </rPr>
      <t xml:space="preserve">to complete each action in column G. </t>
    </r>
    <r>
      <rPr>
        <i/>
        <sz val="11"/>
        <rFont val="Public Sans"/>
      </rPr>
      <t>Note that the provided target due date is indicative only</t>
    </r>
    <r>
      <rPr>
        <sz val="11"/>
        <rFont val="Public Sans"/>
      </rPr>
      <t xml:space="preserve">. You should determine the estimated target due date that is appropriate for your organisation to meet the timeline to prepare a transition plan as well as any internal processes (e.g. when the organisation intends to make updates to existing corporate strategies and policies). 
          </t>
    </r>
    <r>
      <rPr>
        <i/>
        <sz val="11"/>
        <rFont val="Public Sans"/>
      </rPr>
      <t>If preferable, you can delay the recommended actions and set their due date to after the 1st January 2027 deadline. If you do this, ensure you adjust the wording of the relevant actions in column H to better reflect what you will produce this year.</t>
    </r>
    <r>
      <rPr>
        <sz val="11"/>
        <rFont val="Public Sans"/>
      </rPr>
      <t xml:space="preserve">
5.</t>
    </r>
    <r>
      <rPr>
        <b/>
        <u/>
        <sz val="11"/>
        <rFont val="Public Sans"/>
      </rPr>
      <t xml:space="preserve"> </t>
    </r>
    <r>
      <rPr>
        <u/>
        <sz val="11"/>
        <rFont val="Public Sans"/>
      </rPr>
      <t>Enter the revised target due date and the primary responsibility holder/s</t>
    </r>
    <r>
      <rPr>
        <sz val="11"/>
        <rFont val="Public Sans"/>
      </rPr>
      <t xml:space="preserve"> for each action in column J and K respectively. Column L can be used for any additional comments.  
6. </t>
    </r>
    <r>
      <rPr>
        <u/>
        <sz val="11"/>
        <rFont val="Public Sans"/>
      </rPr>
      <t>Refer to Tab G</t>
    </r>
    <r>
      <rPr>
        <b/>
        <sz val="11"/>
        <rFont val="Public Sans"/>
      </rPr>
      <t xml:space="preserve"> </t>
    </r>
    <r>
      <rPr>
        <sz val="11"/>
        <rFont val="Public Sans"/>
      </rPr>
      <t xml:space="preserve">for a visual representation of the recommended actions in the form of a roadmap. 
</t>
    </r>
    <r>
      <rPr>
        <b/>
        <i/>
        <sz val="11"/>
        <rFont val="Public Sans"/>
      </rPr>
      <t>Tip! Autofit the row heights to ensure you're viewing all the information</t>
    </r>
    <r>
      <rPr>
        <sz val="11"/>
        <rFont val="Public Sans"/>
      </rPr>
      <t xml:space="preserve"> (Select all rows with criteria ---&gt; Click the "Home" tab on the top left --&gt; Click on the "Format" button on the far right of the tab --&gt; Click "Autofit Row Height")</t>
    </r>
  </si>
  <si>
    <t>Input to be inserted by the Organisation</t>
  </si>
  <si>
    <r>
      <t xml:space="preserve">Target due date </t>
    </r>
    <r>
      <rPr>
        <b/>
        <sz val="12"/>
        <color rgb="FFFF0000"/>
        <rFont val="Public Sans"/>
      </rPr>
      <t>(indicative only)</t>
    </r>
  </si>
  <si>
    <r>
      <t xml:space="preserve">Recommended action </t>
    </r>
    <r>
      <rPr>
        <b/>
        <sz val="12"/>
        <color rgb="FFFF0000"/>
        <rFont val="Public Sans"/>
      </rPr>
      <t>(edited)</t>
    </r>
  </si>
  <si>
    <t>Priority for your organisation</t>
  </si>
  <si>
    <r>
      <t xml:space="preserve">Target due date </t>
    </r>
    <r>
      <rPr>
        <b/>
        <sz val="12"/>
        <color rgb="FFFF0000"/>
        <rFont val="Public Sans"/>
      </rPr>
      <t>(edited)</t>
    </r>
  </si>
  <si>
    <t>Primary responsibility holder (function/department or individual)</t>
  </si>
  <si>
    <t>Comments</t>
  </si>
  <si>
    <t>Visual Roadmap - Helping tab</t>
  </si>
  <si>
    <t>The roadmap below visually represents recommended actions for your organisation in the transition planning process. Each action's respective owner, target due date and relevant transition planning component are shown. Actions are displayed in ascending order of priority. To edit the order of actions, edit the prioritisation entered in column I of the 'Recommended Actions' tab (Tab F).</t>
  </si>
  <si>
    <t>Legend - Relevant component</t>
  </si>
  <si>
    <t>General Feedback</t>
  </si>
  <si>
    <t>The General Feedback Tab provides a space for organisations to provide feedback to DCCEEW. This may be in relation to the Transition Planning Readiness Tool functionality (glitches, errors etc) or criteria/recommended actions that organisations are finding challenging to address internally and would like to seek DCCEEW support. </t>
  </si>
  <si>
    <t>Component/Theme</t>
  </si>
  <si>
    <t>Criteria ID</t>
  </si>
  <si>
    <t>Comment</t>
  </si>
  <si>
    <t>Reference materials</t>
  </si>
  <si>
    <t>Resource</t>
  </si>
  <si>
    <t>Applicable transition planning component</t>
  </si>
  <si>
    <t>Link</t>
  </si>
  <si>
    <t>AdaptNSW website</t>
  </si>
  <si>
    <t xml:space="preserve">• Decarbonisation and adaptation options analysis
• Financial Planning 
</t>
  </si>
  <si>
    <t xml:space="preserve">Provides practical resources to support the Climate Risk Ready NSW Guide. These resources include a toolkit, supplementary guides, and datasets like the NSW and Australian Regional Climate Modelling (NARCliM) projections. </t>
  </si>
  <si>
    <t>https://www.climatechange.environment.nsw.gov.au/</t>
  </si>
  <si>
    <t>Australian Accounting Standards Board (AASB): Disclosing information about anticipated financial effects (2025)</t>
  </si>
  <si>
    <t>• Financial planning</t>
  </si>
  <si>
    <t>Outlines mechanisms in AASB S2 that help organisations prepare disclosures about the anticipated financial effects of climate-related risks and opportunities.</t>
  </si>
  <si>
    <t>https://aasb.gov.au/media/zfqlb3bj/disclosinginformationanticipatedfinancialeffects_10-25.pdf</t>
  </si>
  <si>
    <t>Austroads Transport Agency Decarbonisation: User Guide for the Decarbonisation Decision-Making Multi-Criteria Analysis Tool (2024)</t>
  </si>
  <si>
    <t>• Decarbonisation and adaptation options analysis</t>
  </si>
  <si>
    <t>Provides guidance to transport agencies to strategically assess emission reduction interventions and prioritise the most impactful, cost-effective, and technologically viable options.</t>
  </si>
  <si>
    <t>https://austroads.gov.au/latest-news/austroads-releases-decarbonisation-decision-making-tool-for-transport-agencies</t>
  </si>
  <si>
    <t>Chartered Accountants (CA) Climate-related financial disclosures guide: Materiality - Part 2 (2025)</t>
  </si>
  <si>
    <t>Provides guidance to organisations in preparation of reporting and disclosure requirements aligned with Australian climate-related financial disclosures.</t>
  </si>
  <si>
    <t>https://www.charteredaccountantsanz.com/-/media/4024e858ebd24a0caa808563b31011ed.pdf</t>
  </si>
  <si>
    <t>Climate Active Carbon Neutral Standards / Technical Guidance</t>
  </si>
  <si>
    <t>• Emissions reduction targets</t>
  </si>
  <si>
    <t>A collection of tools and resources for greenhouse gas management and carbon neutral standards for organisations. Provides best-practice guidance on how to measure, reduce, offset, validate, and report emissions that occur as a result an organisation’s operations.</t>
  </si>
  <si>
    <t>https://www.climateactive.org.au/be-climate-active/tools-and-resources</t>
  </si>
  <si>
    <t>Climate Change Committee Adaptation and Decarbonisation (2023)</t>
  </si>
  <si>
    <t xml:space="preserve">A guide for managing the interrelationships between climate change adaptation and mitigation developed by the Welsh Government. </t>
  </si>
  <si>
    <t>https://www.theccc.org.uk/wp-content/uploads/2023/06/CCC-Adaptation-and-decarbonisation.pdf</t>
  </si>
  <si>
    <t>Climate Risk Ready NSW Guide (2020)</t>
  </si>
  <si>
    <t>• Decarbonisation and adaptation options analysis
• Financial planning
• Continuous review and disclosure</t>
  </si>
  <si>
    <t>A guide developed by DPIE to provide information for organisations in managing climate related risks.</t>
  </si>
  <si>
    <t xml:space="preserve">https://www.climatechange.environment.nsw.gov.au/sites/default/files/2021-06/NSW%20Climate%20risk%20ready%20guide.pdf </t>
  </si>
  <si>
    <t>Climate Risk Ready NSW Hub</t>
  </si>
  <si>
    <t>• Strategic ambition
• Decarbonisation and adaptation options analysis
• Financial planning
• Continuous review and disclosure</t>
  </si>
  <si>
    <t>A collection of resources to support NSW Government organisations improve climate-related risks and opportunities management and prepare climate-related financial disclosures.</t>
  </si>
  <si>
    <t>https://govteams.sharepoint.com/sites/climateriskreadynsw</t>
  </si>
  <si>
    <t>DCCEEW GHG Emissions Accounting and Reporting Guidelines (2025)</t>
  </si>
  <si>
    <t>Provides guidance and a methodology for calculating and reporting greenhouse gas (GHG) emissions.</t>
  </si>
  <si>
    <t>https://www.energy.nsw.gov.au/sites/default/files/2025-06/20250611-DCCEEW-Greenhouse-Gas-Emissions-Accounting-and-Reporting-Guidelines.pdf</t>
  </si>
  <si>
    <t>DCCEEW Guide to Carbon Offsets for general government sector agencies</t>
  </si>
  <si>
    <t>A guide developed to assist government sector agencies in deciding whether and how to use carbon offsets as part of their net zero transition plan.</t>
  </si>
  <si>
    <t>https://www.energy.nsw.gov.au/nsw-plans-and-progress/regulation-and-policy/sustainability-government/net-zero-government/guide-carbon-offsets-general-government-sector-agencies</t>
  </si>
  <si>
    <t>• Decarbonisation and adaptation options analysis
• Emissions reduction targets</t>
  </si>
  <si>
    <t>Provides requirements and guidance for companies and other organisations preparing a corporate-level GHG emissions inventory.</t>
  </si>
  <si>
    <t>https://ghgprotocol.org/corporate-value-chain-scope-3-standard</t>
  </si>
  <si>
    <t>IFRS Disclosing information about an organisation's climate-related transition, including information about transition plans, in accordance with IFRS S2 (2025)</t>
  </si>
  <si>
    <t>• Decarbonisation and adaptation options analysis
• Emissions reduction targets
• Implementation strategy</t>
  </si>
  <si>
    <t>Provides guidance to organisations to provide high-quality information about their transition towards a lower carbon and climate-resilient economy when applying IFRS 2.</t>
  </si>
  <si>
    <t>https://www.ifrs.org/content/dam/ifrs/supporting-implementation/ifrs-s2/transition-plan-disclosure-s2.pdf</t>
  </si>
  <si>
    <t>INSW Decarbonising Infrastructure Delivery Policy (2024)</t>
  </si>
  <si>
    <t>• Strategic ambition</t>
  </si>
  <si>
    <t>Provides guidance on managing upfront carbon emissions generated during the production of materials and the construction of infrastructure assets. The policy includes principles to be applied in the measurement, assessment and management of upfront carbon.</t>
  </si>
  <si>
    <t>https://www.infrastructure.nsw.gov.au/media/iycjqww3/decarbonising-infrastructure-delivery-policy.pdf</t>
  </si>
  <si>
    <t>ISO20400 Sustainable Procurement – Guidance (2017)</t>
  </si>
  <si>
    <t>• Strategic ambition
• Decarbonisation and adaptation options analysis
• Implementation strategy</t>
  </si>
  <si>
    <t xml:space="preserve">International standard that provides guidance for organisations to integrate sustainability within procurement. </t>
  </si>
  <si>
    <t>https://www.iso.org/standard/63026.html</t>
  </si>
  <si>
    <t>National Greenhouse and Energy Report (NGERS)</t>
  </si>
  <si>
    <t xml:space="preserve">A national scheme which provides a framework for reporting greenhouse gas emissions and energy related to company operations. Emissions estimates are conducted using annually published National Greenhouse Gas Accounts Factors. </t>
  </si>
  <si>
    <t>https://www.dcceew.gov.au/climate-change/emissions-reporting/national-greenhouse-energy-reporting-scheme</t>
  </si>
  <si>
    <t>National Greenhouse Gas Accounts (NGA) Factors (2025)</t>
  </si>
  <si>
    <t>Provides methods to assist organisations to estimate greenhouse gas emissions. Must be used for National Greenhouse and Energy Reporting (NGERS).</t>
  </si>
  <si>
    <t>https://www.dcceew.gov.au/climate-change/publications/national-greenhouse-accounts-factors#:~:text=The%20National%20Greenhouse%20Accounts%20(NGA,Reporting%20(NGER)%20Act%202007.</t>
  </si>
  <si>
    <t>Net Zero Government Operations Monitoring &amp; Reporting Framework (2025)</t>
  </si>
  <si>
    <t>• Continuous review and disclosure</t>
  </si>
  <si>
    <t xml:space="preserve">Guides NSW government organisations in tracking and reporting their progress toward net zero emissions and sustainability measures, as required under the Net Zero Government Operations (NZGO) Policy. </t>
  </si>
  <si>
    <t>https://www.energy.nsw.gov.au/sites/default/files/2025-06/NZGO-monitoring-and-reporting-framework.pdf</t>
  </si>
  <si>
    <t>NSW Climate Change Adaptation Action Plan 2025-2029 (2024)</t>
  </si>
  <si>
    <t>Provides actions for NSW to adapt to climate change which are to be delivered by multiple agencies across the NSW Government. The actions focus on addressing known risks to prevent avoidable loss and damage as a result of climate change.</t>
  </si>
  <si>
    <t>https://www.climatechange.environment.nsw.gov.au/sites/default/files/2024-10/NSWClimateChangeAdaptationActionPlan2025-2029.pdf</t>
  </si>
  <si>
    <t>NSW Climate Change Policy Framework (2016)</t>
  </si>
  <si>
    <t xml:space="preserve">Policy framework detailing long-term objectives in meeting net zero by 2050. The framework includes objectives and next steps for net zero implementation. </t>
  </si>
  <si>
    <t>https://www.energy.nsw.gov.au/sites/default/files/2022-08/nsw-climate-change-policy-framework-160618.pdf</t>
  </si>
  <si>
    <t>NSW Government Environmentally Sustainable Procurement Guidance (2024)</t>
  </si>
  <si>
    <t>Provides an overview of environmental sustainability measures and provides advice on the steps organisations can take to increase environmental sustainability in procurement processes.</t>
  </si>
  <si>
    <t>https://www.info.buy.nsw.gov.au/resources/guide-to-environmentally-sustainable-procurement</t>
  </si>
  <si>
    <t>NSW Government Net Zero Accelerator Tool</t>
  </si>
  <si>
    <t>Assists organisations in developing a GHG inventory</t>
  </si>
  <si>
    <t>Available through the Sustainable Government Portal. For access enquiries contact: government@environment.nsw.gov.au</t>
  </si>
  <si>
    <t>NSW Net Zero Government Operations (NZGO) Policy (2024)</t>
  </si>
  <si>
    <t>• Strategic ambition
• Decarbonisation and adaptation options analysis
• Emissions reduction target</t>
  </si>
  <si>
    <t>Outlines the requirements across common aspects of government operations that have a significant impact on emissions and includes broader sustainability measures that complement emissions reductions.</t>
  </si>
  <si>
    <t>https://www.nsw.gov.au/sites/default/files/noindex/2025-05/nsw-2025-net-zero-government-operations-policy.pdf</t>
  </si>
  <si>
    <t>NSW Net Zero Plan Stage 1:2020-2030 (2020)</t>
  </si>
  <si>
    <t xml:space="preserve">The foundation for NSW’s action on climate change and goal to reach net zero emissions by 2050. </t>
  </si>
  <si>
    <t>https://www.energy.nsw.gov.au/sites/default/files/2022-08/net-zero-plan-2020-2030-200057.pdf</t>
  </si>
  <si>
    <t>NSW Treasury Asset Management Policy (2019)</t>
  </si>
  <si>
    <t>• Implementation strategy
• Financial Planning</t>
  </si>
  <si>
    <t>A policy that reflects the NSW Government’s objective to achieve a consistent and improved approach to asset planning and delivery that is underpinned by the consideration of asset lifecycle costs, performance, risk and economic modelling to support the strategic priorities of the NSW Government.</t>
  </si>
  <si>
    <t>https://www.nsw.gov.au/departments-and-agencies/nsw-treasury/documents-library/tpp19-07</t>
  </si>
  <si>
    <t>NSW Treasury Capital Planning website</t>
  </si>
  <si>
    <t>• Financial Planning</t>
  </si>
  <si>
    <t>The Capital Planning Process occurs annually alongside the State Budget and plans for physical assets to ensure service delivery priorities are achieved while staying In budget. Capital planning includes Capital Investment Plans which show capital investment commitments and goals over 10 years.</t>
  </si>
  <si>
    <t>https://www.nsw.gov.au/nsw-government/public-sector/financial-information-for-public-entities/capital-planning</t>
  </si>
  <si>
    <t>NSW Treasury Policy and Guidelines: Parameter and Technical Adjustments and New Policy Proposals (Measures) (2011)</t>
  </si>
  <si>
    <t>Provides guidance to organisations in understanding which classification to use when submitting budget proposals for Expenditure Review Committee (ERC) or Treasurer consideration.</t>
  </si>
  <si>
    <t>https://arp.nsw.gov.au/assets/ars/attachments/tpg21-11_parameter-and-technical-adjustments-and-new-policy-proposals-measures.pdf</t>
  </si>
  <si>
    <t>NSW Treasury Reporting Framework for Climate-related financial disclosures (TPG24-33) (2025)</t>
  </si>
  <si>
    <t>• Strategic ambition
• Governance and stakeholder engagement
• Financial planning</t>
  </si>
  <si>
    <t>Outlines the minimum content requirements for mandatory climate-related financial disclosures for NSW Government annual reporting organisation and provides suggestions on how organisations should approach their disclosures.</t>
  </si>
  <si>
    <t>https://www.nsw.gov.au/sites/default/files/noindex/2025-06/tpg24-33-reporting-framework-for-climate-related-financial-disclosures.pdf</t>
  </si>
  <si>
    <t>PAS2080 Carbon Management in Infrastructure Standard (2023)</t>
  </si>
  <si>
    <t>Standard for the management and measurement of carbon emissions for infrastructure over the whole asset life cycle</t>
  </si>
  <si>
    <t>https://knowledge.bsigroup.com/products/carbon-management-in-buildings-and-infrastructure</t>
  </si>
  <si>
    <t>RICS Whole of Life Carbon Assessment for the Built Environment (2017)</t>
  </si>
  <si>
    <t>Guidance document on whole life carbon emissions reduction, specifically focusing on within the built environment.</t>
  </si>
  <si>
    <t>https://www.rics.org/profession-standards/rics-standards-and-guidance/sector-standards/construction-standards/whole-life-carbon-assessment</t>
  </si>
  <si>
    <t>SBTi Net Zero Standard (2025)</t>
  </si>
  <si>
    <t>Provides guidance, criteria, and recommendations to support corporates in setting net-zero targets through the SBTi.</t>
  </si>
  <si>
    <t>https://sciencebasedtargets.org/resources/files/Net-Zero-Standard.pdf</t>
  </si>
  <si>
    <t>Supply Chain Sustainability School</t>
  </si>
  <si>
    <t>• Implementation strategy</t>
  </si>
  <si>
    <t xml:space="preserve">Platform that provides access to educational resources for organisations to enhance the social, environmental and economic performance of their supply chains. </t>
  </si>
  <si>
    <t>https://www.supplychainschool.au/</t>
  </si>
  <si>
    <t>Sustainable Buildings State Environment Planning Policy (2022)</t>
  </si>
  <si>
    <t>A policy that aims to encourage the design and construction of more sustainable buildings in NSW. This includes reducing energy consumption, potable water, and greenhouse gas emissions through increased BASIX standards.</t>
  </si>
  <si>
    <t>https://www.planning.nsw.gov.au/policy-and-legislation/buildings/sustainable-buildings-sepp</t>
  </si>
  <si>
    <t>XRB Staff Guidance organisation Scenario Development (2023)</t>
  </si>
  <si>
    <t>Provides guidance to staff within an organisation on the overall process of climate scenario analysis and the potential requirements of them and the organisation as a whole.</t>
  </si>
  <si>
    <t>https://www.xrb.govt.nz/dmsdocument/4994/</t>
  </si>
  <si>
    <t>Version</t>
  </si>
  <si>
    <t>No.</t>
  </si>
  <si>
    <t>Date</t>
  </si>
  <si>
    <t>Detail</t>
  </si>
  <si>
    <t>Change Log</t>
  </si>
  <si>
    <t>Future Working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</si>
</sst>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b/>
      <sz val="16"/>
      <color theme="3"/>
      <name val="Arial"/>
      <family val="2"/>
    </font>
    <font>
      <sz val="10"/>
      <color theme="1"/>
      <name val="Arial"/>
      <family val="2"/>
    </font>
    <font>
      <b/>
      <sz val="10.5"/>
      <color theme="0"/>
      <name val="Arial"/>
      <family val="2"/>
    </font>
    <font>
      <sz val="11"/>
      <color theme="1"/>
      <name val="Arial"/>
      <family val="2"/>
    </font>
    <font>
      <b/>
      <sz val="16"/>
      <color theme="1"/>
      <name val="Arial"/>
      <family val="2"/>
    </font>
    <font>
      <sz val="11"/>
      <name val="Calibri"/>
      <family val="2"/>
      <scheme val="minor"/>
    </font>
    <font>
      <b/>
      <sz val="11"/>
      <name val="Calibri"/>
      <family val="2"/>
      <scheme val="minor"/>
    </font>
    <font>
      <u/>
      <sz val="11"/>
      <color theme="10"/>
      <name val="Calibri"/>
      <family val="2"/>
      <scheme val="minor"/>
    </font>
    <font>
      <b/>
      <sz val="10"/>
      <color theme="0"/>
      <name val="Public Sans"/>
    </font>
    <font>
      <sz val="11"/>
      <color theme="1"/>
      <name val="Public Sans"/>
    </font>
    <font>
      <b/>
      <sz val="22"/>
      <color theme="3"/>
      <name val="Public Sans"/>
    </font>
    <font>
      <b/>
      <sz val="11"/>
      <color theme="1"/>
      <name val="Public Sans"/>
    </font>
    <font>
      <b/>
      <u/>
      <sz val="12"/>
      <color theme="1"/>
      <name val="Public Sans"/>
    </font>
    <font>
      <b/>
      <sz val="12"/>
      <color theme="3"/>
      <name val="Public Sans"/>
    </font>
    <font>
      <sz val="10"/>
      <name val="Public Sans"/>
    </font>
    <font>
      <b/>
      <i/>
      <sz val="10"/>
      <color theme="0"/>
      <name val="Public Sans"/>
    </font>
    <font>
      <u/>
      <sz val="11"/>
      <color theme="1"/>
      <name val="Public Sans"/>
    </font>
    <font>
      <sz val="10"/>
      <color theme="1"/>
      <name val="Public Sans"/>
    </font>
    <font>
      <sz val="10.5"/>
      <color theme="1"/>
      <name val="Public Sans"/>
    </font>
    <font>
      <b/>
      <sz val="10"/>
      <color rgb="FFFF0000"/>
      <name val="Public Sans"/>
    </font>
    <font>
      <i/>
      <sz val="10"/>
      <color theme="1"/>
      <name val="Public Sans"/>
    </font>
    <font>
      <b/>
      <sz val="12"/>
      <color theme="0"/>
      <name val="Public Sans"/>
    </font>
    <font>
      <sz val="11"/>
      <name val="Public Sans"/>
    </font>
    <font>
      <b/>
      <sz val="10"/>
      <color theme="1"/>
      <name val="Public Sans"/>
    </font>
    <font>
      <b/>
      <u/>
      <sz val="16"/>
      <color theme="1"/>
      <name val="Public Sans"/>
    </font>
    <font>
      <sz val="12"/>
      <color theme="1"/>
      <name val="Public Sans"/>
    </font>
    <font>
      <i/>
      <sz val="10"/>
      <name val="Public Sans"/>
    </font>
    <font>
      <i/>
      <sz val="10"/>
      <color rgb="FF595959"/>
      <name val="Public Sans"/>
    </font>
    <font>
      <b/>
      <sz val="10"/>
      <color theme="3"/>
      <name val="Public Sans"/>
    </font>
    <font>
      <b/>
      <sz val="12"/>
      <color theme="3" tint="-0.249977111117893"/>
      <name val="Public Sans"/>
    </font>
    <font>
      <b/>
      <i/>
      <sz val="12"/>
      <color theme="3" tint="-0.249977111117893"/>
      <name val="Public Sans"/>
    </font>
    <font>
      <b/>
      <sz val="10"/>
      <color theme="3" tint="-0.249977111117893"/>
      <name val="Public Sans"/>
    </font>
    <font>
      <b/>
      <sz val="12"/>
      <color theme="3" tint="-0.499984740745262"/>
      <name val="Public Sans"/>
    </font>
    <font>
      <sz val="11"/>
      <color theme="3" tint="-0.249977111117893"/>
      <name val="Public Sans"/>
    </font>
    <font>
      <b/>
      <i/>
      <sz val="11"/>
      <color theme="1"/>
      <name val="Calibri"/>
      <family val="2"/>
      <scheme val="minor"/>
    </font>
    <font>
      <i/>
      <sz val="11"/>
      <color theme="1"/>
      <name val="Calibri"/>
      <family val="2"/>
      <scheme val="minor"/>
    </font>
    <font>
      <sz val="11"/>
      <color rgb="FFFF0000"/>
      <name val="Calibri"/>
      <family val="2"/>
    </font>
    <font>
      <sz val="11"/>
      <name val="Calibri"/>
      <family val="2"/>
    </font>
    <font>
      <b/>
      <u/>
      <sz val="11"/>
      <color theme="1"/>
      <name val="Calibri"/>
      <family val="2"/>
    </font>
    <font>
      <b/>
      <sz val="11"/>
      <color theme="0"/>
      <name val="Calibri"/>
      <family val="2"/>
      <scheme val="minor"/>
    </font>
    <font>
      <sz val="10"/>
      <name val="Arial"/>
      <family val="2"/>
    </font>
    <font>
      <i/>
      <sz val="9"/>
      <color theme="1"/>
      <name val="Public Sans"/>
    </font>
    <font>
      <b/>
      <sz val="22"/>
      <color rgb="FF002664"/>
      <name val="Public Sans"/>
    </font>
    <font>
      <b/>
      <sz val="16"/>
      <color rgb="FF002664"/>
      <name val="Public Sans"/>
    </font>
    <font>
      <b/>
      <u/>
      <sz val="14"/>
      <color rgb="FF002664"/>
      <name val="Public Sans"/>
    </font>
    <font>
      <b/>
      <u/>
      <sz val="12"/>
      <color rgb="FF002664"/>
      <name val="Public Sans"/>
    </font>
    <font>
      <b/>
      <u/>
      <sz val="16"/>
      <color rgb="FF002664"/>
      <name val="Public Sans"/>
    </font>
    <font>
      <b/>
      <sz val="18.399999999999999"/>
      <color rgb="FF002664"/>
      <name val="Public Sans"/>
    </font>
    <font>
      <sz val="11"/>
      <color theme="0"/>
      <name val="Calibri"/>
      <family val="2"/>
      <scheme val="minor"/>
    </font>
    <font>
      <b/>
      <sz val="28"/>
      <color rgb="FF002664"/>
      <name val="Public Sans"/>
    </font>
    <font>
      <sz val="10"/>
      <color theme="3" tint="-0.249977111117893"/>
      <name val="Public Sans"/>
    </font>
    <font>
      <b/>
      <sz val="12"/>
      <color theme="1"/>
      <name val="Public Sans"/>
    </font>
    <font>
      <sz val="11"/>
      <color rgb="FFDDEBF7"/>
      <name val="Calibri"/>
      <family val="2"/>
      <scheme val="minor"/>
    </font>
    <font>
      <b/>
      <sz val="11"/>
      <color rgb="FFDDEBF7"/>
      <name val="Calibri"/>
      <family val="2"/>
      <scheme val="minor"/>
    </font>
    <font>
      <sz val="12"/>
      <name val="Public Sans"/>
    </font>
    <font>
      <b/>
      <i/>
      <sz val="11"/>
      <color theme="0"/>
      <name val="Public Sans"/>
    </font>
    <font>
      <sz val="10"/>
      <color theme="1"/>
      <name val="Public Sans  "/>
    </font>
    <font>
      <b/>
      <sz val="12"/>
      <color rgb="FFFF0000"/>
      <name val="Public Sans"/>
    </font>
    <font>
      <i/>
      <sz val="11"/>
      <color theme="0" tint="-0.499984740745262"/>
      <name val="Public Sans"/>
    </font>
    <font>
      <sz val="10"/>
      <name val="Public Sans  "/>
    </font>
    <font>
      <sz val="10"/>
      <color theme="1"/>
      <name val="Pubilc sans"/>
    </font>
    <font>
      <strike/>
      <sz val="10"/>
      <color theme="1"/>
      <name val="Public Sans"/>
    </font>
    <font>
      <i/>
      <strike/>
      <sz val="10"/>
      <color theme="1"/>
      <name val="Public Sans"/>
    </font>
    <font>
      <b/>
      <sz val="11"/>
      <color theme="0"/>
      <name val="Public Sans"/>
    </font>
    <font>
      <b/>
      <i/>
      <sz val="10"/>
      <name val="Public Sans"/>
    </font>
    <font>
      <b/>
      <i/>
      <sz val="11"/>
      <color theme="1"/>
      <name val="Public Sans"/>
    </font>
    <font>
      <i/>
      <sz val="11"/>
      <color theme="1"/>
      <name val="Public Sans"/>
    </font>
    <font>
      <i/>
      <u/>
      <sz val="10"/>
      <color theme="10"/>
      <name val="Public Sans"/>
    </font>
    <font>
      <b/>
      <u/>
      <sz val="12"/>
      <color rgb="FF002060"/>
      <name val="Public Sans"/>
    </font>
    <font>
      <u/>
      <sz val="10"/>
      <color theme="10"/>
      <name val="Public Sans"/>
    </font>
    <font>
      <b/>
      <i/>
      <sz val="11"/>
      <name val="Public Sans"/>
    </font>
    <font>
      <b/>
      <i/>
      <sz val="10"/>
      <color theme="1"/>
      <name val="Public Sans"/>
    </font>
    <font>
      <i/>
      <sz val="11"/>
      <name val="Public Sans"/>
    </font>
    <font>
      <b/>
      <sz val="10"/>
      <name val="Public Sans"/>
    </font>
    <font>
      <sz val="11"/>
      <color theme="0"/>
      <name val="Public Sans"/>
    </font>
    <font>
      <b/>
      <sz val="11"/>
      <name val="Public Sans"/>
    </font>
    <font>
      <u/>
      <sz val="11"/>
      <name val="Public Sans"/>
    </font>
    <font>
      <b/>
      <u/>
      <sz val="11"/>
      <name val="Public Sans"/>
    </font>
    <font>
      <i/>
      <sz val="11"/>
      <color theme="2" tint="-0.499984740745262"/>
      <name val="Public Sans"/>
    </font>
    <font>
      <b/>
      <i/>
      <sz val="11"/>
      <color theme="2" tint="-0.499984740745262"/>
      <name val="Public Sans"/>
    </font>
    <font>
      <sz val="8"/>
      <color theme="1"/>
      <name val="Public Sans"/>
    </font>
    <font>
      <b/>
      <sz val="11"/>
      <color rgb="FFFF0000"/>
      <name val="Public Sans"/>
    </font>
    <font>
      <i/>
      <u/>
      <sz val="9"/>
      <color theme="10"/>
      <name val="Public Sans  "/>
    </font>
    <font>
      <u/>
      <sz val="10"/>
      <color theme="10"/>
      <name val="Public Sans  "/>
    </font>
    <font>
      <sz val="10"/>
      <color rgb="FFFF0000"/>
      <name val="Public Sans"/>
    </font>
    <font>
      <b/>
      <u/>
      <sz val="10"/>
      <color theme="1"/>
      <name val="Public Sans"/>
    </font>
    <font>
      <b/>
      <u/>
      <sz val="10"/>
      <name val="Public Sans"/>
    </font>
    <font>
      <sz val="11.5"/>
      <color theme="1"/>
      <name val="Public Sans"/>
    </font>
    <font>
      <i/>
      <sz val="9"/>
      <color theme="1"/>
      <name val="Public Sans  "/>
    </font>
    <font>
      <sz val="11"/>
      <color rgb="FF000000"/>
      <name val="Public Sans"/>
    </font>
    <font>
      <vertAlign val="subscript"/>
      <sz val="11"/>
      <color rgb="FF000000"/>
      <name val="Public Sans"/>
    </font>
  </fonts>
  <fills count="37">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2E319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rgb="FFDDEBF7"/>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6" tint="0.79998168889431442"/>
        <bgColor indexed="64"/>
      </patternFill>
    </fill>
    <fill>
      <patternFill patternType="solid">
        <fgColor rgb="FFFFFBEF"/>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rgb="FF002060"/>
        <bgColor indexed="64"/>
      </patternFill>
    </fill>
    <fill>
      <patternFill patternType="solid">
        <fgColor rgb="FF002664"/>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ECDFF5"/>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bgColor indexed="64"/>
      </patternFill>
    </fill>
    <fill>
      <patternFill patternType="solid">
        <fgColor theme="9"/>
        <bgColor indexed="64"/>
      </patternFill>
    </fill>
    <fill>
      <patternFill patternType="solid">
        <fgColor theme="3"/>
        <bgColor indexed="64"/>
      </patternFill>
    </fill>
    <fill>
      <patternFill patternType="solid">
        <fgColor theme="5" tint="-0.249977111117893"/>
        <bgColor indexed="64"/>
      </patternFill>
    </fill>
    <fill>
      <patternFill patternType="solid">
        <fgColor rgb="FF7030A0"/>
        <bgColor indexed="64"/>
      </patternFill>
    </fill>
    <fill>
      <patternFill patternType="solid">
        <fgColor rgb="FF00B0F0"/>
        <bgColor indexed="64"/>
      </patternFill>
    </fill>
    <fill>
      <patternFill patternType="solid">
        <fgColor theme="3"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theme="0"/>
      </left>
      <right/>
      <top style="medium">
        <color theme="0"/>
      </top>
      <bottom style="medium">
        <color theme="0"/>
      </bottom>
      <diagonal/>
    </border>
    <border>
      <left style="medium">
        <color theme="0"/>
      </left>
      <right/>
      <top/>
      <bottom/>
      <diagonal/>
    </border>
    <border>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right/>
      <top/>
      <bottom style="medium">
        <color theme="0"/>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theme="0"/>
      </left>
      <right style="medium">
        <color theme="0"/>
      </right>
      <top style="medium">
        <color theme="0"/>
      </top>
      <bottom/>
      <diagonal/>
    </border>
    <border>
      <left style="thin">
        <color indexed="64"/>
      </left>
      <right style="thin">
        <color indexed="64"/>
      </right>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theme="0"/>
      </left>
      <right style="medium">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rgb="FF002664"/>
      </top>
      <bottom/>
      <diagonal/>
    </border>
    <border>
      <left/>
      <right/>
      <top/>
      <bottom style="thin">
        <color rgb="FF002664"/>
      </bottom>
      <diagonal/>
    </border>
    <border>
      <left/>
      <right/>
      <top/>
      <bottom style="medium">
        <color rgb="FF002664"/>
      </bottom>
      <diagonal/>
    </border>
    <border>
      <left style="thin">
        <color rgb="FF002664"/>
      </left>
      <right style="thin">
        <color rgb="FF002664"/>
      </right>
      <top style="thin">
        <color rgb="FF002664"/>
      </top>
      <bottom style="thin">
        <color rgb="FF002664"/>
      </bottom>
      <diagonal/>
    </border>
    <border>
      <left style="thin">
        <color rgb="FF002664"/>
      </left>
      <right/>
      <top/>
      <bottom/>
      <diagonal/>
    </border>
    <border>
      <left style="thin">
        <color rgb="FF002664"/>
      </left>
      <right style="thin">
        <color rgb="FF002664"/>
      </right>
      <top style="thin">
        <color rgb="FF002664"/>
      </top>
      <bottom/>
      <diagonal/>
    </border>
    <border>
      <left style="thin">
        <color rgb="FF002664"/>
      </left>
      <right style="thin">
        <color rgb="FF002664"/>
      </right>
      <top/>
      <bottom style="thin">
        <color rgb="FF002664"/>
      </bottom>
      <diagonal/>
    </border>
    <border>
      <left style="thin">
        <color rgb="FF002664"/>
      </left>
      <right/>
      <top style="thin">
        <color rgb="FF002664"/>
      </top>
      <bottom/>
      <diagonal/>
    </border>
    <border>
      <left/>
      <right style="thin">
        <color rgb="FF002664"/>
      </right>
      <top style="thin">
        <color rgb="FF002664"/>
      </top>
      <bottom/>
      <diagonal/>
    </border>
    <border>
      <left style="thin">
        <color rgb="FF002664"/>
      </left>
      <right/>
      <top/>
      <bottom style="thin">
        <color rgb="FF002664"/>
      </bottom>
      <diagonal/>
    </border>
    <border>
      <left/>
      <right style="thin">
        <color rgb="FF002664"/>
      </right>
      <top/>
      <bottom style="thin">
        <color rgb="FF002664"/>
      </bottom>
      <diagonal/>
    </border>
    <border>
      <left/>
      <right/>
      <top style="thin">
        <color rgb="FF002664"/>
      </top>
      <bottom style="thin">
        <color rgb="FF0026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rgb="FF0026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2664"/>
      </left>
      <right/>
      <top style="thin">
        <color rgb="FF002664"/>
      </top>
      <bottom style="thin">
        <color rgb="FF002664"/>
      </bottom>
      <diagonal/>
    </border>
    <border>
      <left/>
      <right style="thin">
        <color rgb="FF0070C0"/>
      </right>
      <top/>
      <bottom/>
      <diagonal/>
    </border>
    <border>
      <left/>
      <right style="thin">
        <color rgb="FF0070C0"/>
      </right>
      <top style="thin">
        <color rgb="FF0070C0"/>
      </top>
      <bottom/>
      <diagonal/>
    </border>
    <border>
      <left style="thin">
        <color rgb="FF0070C0"/>
      </left>
      <right/>
      <top/>
      <bottom/>
      <diagonal/>
    </border>
    <border>
      <left/>
      <right/>
      <top style="thin">
        <color rgb="FF0070C0"/>
      </top>
      <bottom/>
      <diagonal/>
    </border>
    <border>
      <left/>
      <right/>
      <top style="medium">
        <color theme="0"/>
      </top>
      <bottom/>
      <diagonal/>
    </border>
    <border>
      <left/>
      <right style="thin">
        <color rgb="FF002664"/>
      </right>
      <top style="thin">
        <color rgb="FF002664"/>
      </top>
      <bottom style="thin">
        <color rgb="FF002664"/>
      </bottom>
      <diagonal/>
    </border>
    <border>
      <left style="thin">
        <color indexed="64"/>
      </left>
      <right style="thin">
        <color indexed="64"/>
      </right>
      <top/>
      <bottom style="medium">
        <color theme="0"/>
      </bottom>
      <diagonal/>
    </border>
    <border>
      <left style="thin">
        <color indexed="64"/>
      </left>
      <right/>
      <top style="medium">
        <color indexed="64"/>
      </top>
      <bottom style="thin">
        <color indexed="64"/>
      </bottom>
      <diagonal/>
    </border>
    <border>
      <left style="medium">
        <color theme="0"/>
      </left>
      <right/>
      <top style="medium">
        <color theme="0"/>
      </top>
      <bottom style="thin">
        <color indexed="64"/>
      </bottom>
      <diagonal/>
    </border>
    <border>
      <left style="medium">
        <color theme="0"/>
      </left>
      <right style="medium">
        <color theme="0"/>
      </right>
      <top style="medium">
        <color theme="0"/>
      </top>
      <bottom style="thin">
        <color indexed="64"/>
      </bottom>
      <diagonal/>
    </border>
    <border>
      <left/>
      <right style="medium">
        <color theme="0"/>
      </right>
      <top style="medium">
        <color theme="0"/>
      </top>
      <bottom style="thin">
        <color indexed="64"/>
      </bottom>
      <diagonal/>
    </border>
    <border>
      <left/>
      <right style="thin">
        <color indexed="64"/>
      </right>
      <top style="medium">
        <color theme="0"/>
      </top>
      <bottom/>
      <diagonal/>
    </border>
    <border>
      <left/>
      <right style="thin">
        <color indexed="64"/>
      </right>
      <top/>
      <bottom/>
      <diagonal/>
    </border>
    <border>
      <left/>
      <right style="thin">
        <color indexed="64"/>
      </right>
      <top style="medium">
        <color theme="0"/>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0" fontId="4" fillId="0" borderId="0" applyNumberFormat="0" applyFill="0" applyAlignment="0" applyProtection="0"/>
    <xf numFmtId="0" fontId="5" fillId="0" borderId="0"/>
    <xf numFmtId="0" fontId="11" fillId="0" borderId="0" applyNumberFormat="0" applyFill="0" applyBorder="0" applyAlignment="0" applyProtection="0"/>
    <xf numFmtId="0" fontId="41" fillId="19" borderId="35" applyNumberFormat="0" applyAlignment="0" applyProtection="0"/>
  </cellStyleXfs>
  <cellXfs count="634">
    <xf numFmtId="0" fontId="0" fillId="0" borderId="0" xfId="0"/>
    <xf numFmtId="0" fontId="0" fillId="0" borderId="1" xfId="0" applyBorder="1"/>
    <xf numFmtId="0" fontId="7" fillId="0" borderId="0" xfId="0" applyFont="1"/>
    <xf numFmtId="0" fontId="0" fillId="0" borderId="1" xfId="0" applyBorder="1" applyAlignment="1">
      <alignment wrapText="1"/>
    </xf>
    <xf numFmtId="0" fontId="6" fillId="4" borderId="9" xfId="0" applyFont="1" applyFill="1" applyBorder="1" applyAlignment="1">
      <alignment horizontal="center" vertical="center" wrapText="1"/>
    </xf>
    <xf numFmtId="0" fontId="6" fillId="4" borderId="9" xfId="0" applyFont="1" applyFill="1" applyBorder="1" applyAlignment="1">
      <alignment horizontal="left" vertical="center" wrapText="1"/>
    </xf>
    <xf numFmtId="0" fontId="7" fillId="6" borderId="9" xfId="0" applyFont="1" applyFill="1" applyBorder="1"/>
    <xf numFmtId="0" fontId="8" fillId="0" borderId="0" xfId="0" applyFont="1"/>
    <xf numFmtId="0" fontId="7" fillId="6" borderId="9" xfId="0" quotePrefix="1" applyFont="1" applyFill="1" applyBorder="1" applyAlignment="1">
      <alignment horizontal="center"/>
    </xf>
    <xf numFmtId="16" fontId="7" fillId="6" borderId="9" xfId="0" applyNumberFormat="1" applyFont="1" applyFill="1" applyBorder="1" applyAlignment="1">
      <alignment horizontal="center"/>
    </xf>
    <xf numFmtId="0" fontId="7" fillId="6" borderId="9" xfId="0" applyFont="1" applyFill="1" applyBorder="1" applyAlignment="1">
      <alignment horizontal="center"/>
    </xf>
    <xf numFmtId="0" fontId="7" fillId="6" borderId="9" xfId="0" applyFont="1" applyFill="1" applyBorder="1" applyAlignment="1">
      <alignment horizontal="left"/>
    </xf>
    <xf numFmtId="0" fontId="9" fillId="0" borderId="1" xfId="0" applyFont="1" applyBorder="1" applyAlignment="1">
      <alignment wrapText="1"/>
    </xf>
    <xf numFmtId="0" fontId="9" fillId="0" borderId="1" xfId="0" applyFont="1" applyBorder="1"/>
    <xf numFmtId="0" fontId="0" fillId="11" borderId="1" xfId="0" applyFill="1" applyBorder="1"/>
    <xf numFmtId="0" fontId="0" fillId="0" borderId="3" xfId="0" applyBorder="1" applyAlignment="1">
      <alignment wrapText="1"/>
    </xf>
    <xf numFmtId="0" fontId="0" fillId="0" borderId="0" xfId="0" applyAlignment="1">
      <alignment vertical="center" wrapText="1"/>
    </xf>
    <xf numFmtId="0" fontId="0" fillId="0" borderId="0" xfId="0" applyAlignment="1">
      <alignment vertical="center"/>
    </xf>
    <xf numFmtId="0" fontId="13" fillId="0" borderId="0" xfId="0" applyFont="1"/>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vertical="center"/>
    </xf>
    <xf numFmtId="0" fontId="14" fillId="9" borderId="0" xfId="2" applyFont="1" applyFill="1" applyAlignment="1">
      <alignment horizontal="left"/>
    </xf>
    <xf numFmtId="0" fontId="14" fillId="7" borderId="0" xfId="2" applyFont="1" applyFill="1" applyAlignment="1">
      <alignment horizontal="left" vertical="center"/>
    </xf>
    <xf numFmtId="0" fontId="13" fillId="0" borderId="0" xfId="0" applyFont="1" applyAlignment="1">
      <alignment wrapText="1"/>
    </xf>
    <xf numFmtId="0" fontId="28" fillId="0" borderId="0" xfId="0" applyFont="1" applyAlignment="1">
      <alignment wrapText="1"/>
    </xf>
    <xf numFmtId="0" fontId="14" fillId="0" borderId="0" xfId="2" applyFont="1" applyFill="1" applyAlignment="1">
      <alignment horizontal="left" vertical="center"/>
    </xf>
    <xf numFmtId="0" fontId="14" fillId="0" borderId="0" xfId="2" applyFont="1" applyFill="1" applyAlignment="1">
      <alignment horizontal="left" wrapText="1"/>
    </xf>
    <xf numFmtId="0" fontId="13" fillId="0" borderId="0" xfId="0" applyFont="1" applyAlignment="1">
      <alignment horizontal="left" vertical="top" wrapText="1"/>
    </xf>
    <xf numFmtId="0" fontId="13" fillId="0" borderId="0" xfId="0" applyFont="1" applyAlignment="1" applyProtection="1">
      <alignment horizontal="left" vertical="top" wrapText="1"/>
      <protection locked="0"/>
    </xf>
    <xf numFmtId="0" fontId="13" fillId="0" borderId="0" xfId="0" applyFont="1" applyAlignment="1">
      <alignment horizontal="left" vertical="top"/>
    </xf>
    <xf numFmtId="0" fontId="13"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wrapText="1"/>
      <protection locked="0"/>
    </xf>
    <xf numFmtId="0" fontId="13" fillId="0" borderId="0" xfId="0" applyFont="1" applyProtection="1">
      <protection locked="0"/>
    </xf>
    <xf numFmtId="0" fontId="14" fillId="0" borderId="0" xfId="2" applyFont="1" applyFill="1" applyAlignment="1">
      <alignment horizontal="center" wrapText="1"/>
    </xf>
    <xf numFmtId="0" fontId="13" fillId="0" borderId="1" xfId="0" applyFont="1" applyBorder="1" applyAlignment="1" applyProtection="1">
      <alignment horizontal="center" vertical="top" wrapText="1"/>
      <protection hidden="1"/>
    </xf>
    <xf numFmtId="0" fontId="13" fillId="0" borderId="0" xfId="0" applyFont="1" applyAlignment="1" applyProtection="1">
      <alignment horizontal="center" wrapText="1"/>
      <protection hidden="1"/>
    </xf>
    <xf numFmtId="0" fontId="13" fillId="0" borderId="0" xfId="0" applyFont="1" applyAlignment="1">
      <alignment horizontal="center" vertical="top" wrapText="1"/>
    </xf>
    <xf numFmtId="0" fontId="13" fillId="0" borderId="0" xfId="0" applyFont="1" applyAlignment="1">
      <alignment horizontal="center" wrapText="1"/>
    </xf>
    <xf numFmtId="0" fontId="13" fillId="0" borderId="0" xfId="0" applyFont="1" applyAlignment="1">
      <alignment horizontal="center" vertical="top"/>
    </xf>
    <xf numFmtId="0" fontId="19" fillId="5" borderId="21" xfId="0" applyFont="1" applyFill="1" applyBorder="1" applyAlignment="1" applyProtection="1">
      <alignment horizontal="center" vertical="center" wrapText="1"/>
      <protection locked="0"/>
    </xf>
    <xf numFmtId="0" fontId="18" fillId="7" borderId="1" xfId="0" applyFont="1" applyFill="1" applyBorder="1" applyAlignment="1" applyProtection="1">
      <alignment horizontal="center" vertical="center" wrapText="1"/>
      <protection locked="0"/>
    </xf>
    <xf numFmtId="0" fontId="26" fillId="7" borderId="1" xfId="0" applyFont="1" applyFill="1" applyBorder="1" applyProtection="1">
      <protection locked="0"/>
    </xf>
    <xf numFmtId="0" fontId="13" fillId="13" borderId="0" xfId="0" applyFont="1" applyFill="1" applyAlignment="1">
      <alignment vertical="center"/>
    </xf>
    <xf numFmtId="0" fontId="13" fillId="13" borderId="0" xfId="0" applyFont="1" applyFill="1" applyAlignment="1" applyProtection="1">
      <alignment vertical="center"/>
      <protection hidden="1"/>
    </xf>
    <xf numFmtId="0" fontId="13" fillId="0" borderId="0" xfId="0" applyFont="1" applyAlignment="1">
      <alignment vertical="top"/>
    </xf>
    <xf numFmtId="0" fontId="13" fillId="0" borderId="0" xfId="0" applyFont="1" applyAlignment="1" applyProtection="1">
      <alignment vertical="top"/>
      <protection hidden="1"/>
    </xf>
    <xf numFmtId="0" fontId="13" fillId="0" borderId="1" xfId="0" applyFont="1" applyBorder="1" applyAlignment="1" applyProtection="1">
      <alignment vertical="top" wrapText="1"/>
      <protection hidden="1"/>
    </xf>
    <xf numFmtId="0" fontId="13" fillId="0" borderId="1" xfId="0" applyFont="1" applyBorder="1" applyAlignment="1" applyProtection="1">
      <alignment vertical="top" wrapText="1"/>
      <protection locked="0"/>
    </xf>
    <xf numFmtId="0" fontId="13" fillId="0" borderId="1" xfId="0" applyFont="1" applyBorder="1" applyAlignment="1" applyProtection="1">
      <alignment horizontal="left" wrapText="1"/>
      <protection hidden="1"/>
    </xf>
    <xf numFmtId="0" fontId="0" fillId="11" borderId="3" xfId="0" applyFill="1" applyBorder="1"/>
    <xf numFmtId="0" fontId="21" fillId="0" borderId="1" xfId="0" quotePrefix="1" applyFont="1" applyBorder="1" applyAlignment="1">
      <alignment horizontal="center" vertical="center" wrapText="1"/>
    </xf>
    <xf numFmtId="0" fontId="21" fillId="18" borderId="1" xfId="0" applyFont="1" applyFill="1" applyBorder="1" applyAlignment="1" applyProtection="1">
      <alignment horizontal="center" vertical="center" wrapText="1"/>
      <protection locked="0"/>
    </xf>
    <xf numFmtId="14" fontId="21" fillId="18" borderId="1" xfId="0" applyNumberFormat="1" applyFont="1" applyFill="1" applyBorder="1" applyAlignment="1" applyProtection="1">
      <alignment horizontal="center" vertical="center" wrapText="1"/>
      <protection locked="0"/>
    </xf>
    <xf numFmtId="0" fontId="13" fillId="2" borderId="0" xfId="0" applyFont="1" applyFill="1"/>
    <xf numFmtId="0" fontId="13" fillId="2" borderId="0" xfId="0" applyFont="1" applyFill="1" applyAlignment="1">
      <alignment wrapText="1"/>
    </xf>
    <xf numFmtId="0" fontId="13" fillId="2" borderId="0" xfId="0" applyFont="1" applyFill="1" applyAlignment="1">
      <alignment horizontal="center"/>
    </xf>
    <xf numFmtId="0" fontId="14" fillId="7" borderId="0" xfId="2" applyFont="1" applyFill="1" applyAlignment="1">
      <alignment horizontal="left" wrapText="1"/>
    </xf>
    <xf numFmtId="0" fontId="14" fillId="7" borderId="0" xfId="2" applyFont="1" applyFill="1" applyAlignment="1">
      <alignment horizontal="center" wrapText="1"/>
    </xf>
    <xf numFmtId="0" fontId="22" fillId="0" borderId="0" xfId="0" applyFont="1" applyAlignment="1" applyProtection="1">
      <alignment vertical="center"/>
      <protection hidden="1"/>
    </xf>
    <xf numFmtId="0" fontId="13" fillId="0" borderId="1" xfId="0" applyFont="1" applyBorder="1" applyAlignment="1" applyProtection="1">
      <alignment horizontal="left" vertical="center" wrapText="1"/>
      <protection hidden="1"/>
    </xf>
    <xf numFmtId="0" fontId="13" fillId="0" borderId="1" xfId="0" applyFont="1" applyBorder="1" applyAlignment="1" applyProtection="1">
      <alignment horizontal="center" vertical="center" wrapText="1"/>
      <protection hidden="1"/>
    </xf>
    <xf numFmtId="0" fontId="13" fillId="0" borderId="1" xfId="0" applyFont="1" applyBorder="1" applyAlignment="1" applyProtection="1">
      <alignment horizontal="left" vertical="center" wrapText="1"/>
      <protection locked="0"/>
    </xf>
    <xf numFmtId="0" fontId="13" fillId="0" borderId="0" xfId="0" applyFont="1" applyAlignment="1" applyProtection="1">
      <alignment vertical="center"/>
      <protection hidden="1"/>
    </xf>
    <xf numFmtId="0" fontId="13" fillId="0" borderId="1" xfId="0" applyFont="1" applyBorder="1" applyAlignment="1" applyProtection="1">
      <alignment vertical="center" wrapText="1"/>
      <protection hidden="1"/>
    </xf>
    <xf numFmtId="0" fontId="13" fillId="0" borderId="1" xfId="0" applyFont="1" applyBorder="1" applyAlignment="1" applyProtection="1">
      <alignment vertical="center" wrapText="1"/>
      <protection locked="0"/>
    </xf>
    <xf numFmtId="0" fontId="33" fillId="2" borderId="1" xfId="0" applyFont="1" applyFill="1" applyBorder="1" applyAlignment="1" applyProtection="1">
      <alignment horizontal="left" vertical="center" wrapText="1"/>
      <protection hidden="1"/>
    </xf>
    <xf numFmtId="0" fontId="33" fillId="2" borderId="1" xfId="0" applyFont="1" applyFill="1" applyBorder="1" applyAlignment="1">
      <alignment horizontal="left" vertical="center" wrapText="1"/>
    </xf>
    <xf numFmtId="0" fontId="34" fillId="2" borderId="1" xfId="0" applyFont="1" applyFill="1" applyBorder="1" applyAlignment="1" applyProtection="1">
      <alignment horizontal="left" vertical="center" wrapText="1"/>
      <protection locked="0"/>
    </xf>
    <xf numFmtId="0" fontId="37" fillId="2" borderId="1" xfId="0" applyFont="1" applyFill="1" applyBorder="1" applyAlignment="1" applyProtection="1">
      <alignment horizontal="left" vertical="center" wrapText="1"/>
      <protection hidden="1"/>
    </xf>
    <xf numFmtId="0" fontId="37" fillId="2" borderId="1" xfId="0" applyFont="1" applyFill="1" applyBorder="1" applyAlignment="1" applyProtection="1">
      <alignment horizontal="left" vertical="center"/>
      <protection hidden="1"/>
    </xf>
    <xf numFmtId="0" fontId="21" fillId="0" borderId="1" xfId="0" quotePrefix="1" applyFont="1" applyBorder="1" applyAlignment="1" applyProtection="1">
      <alignment horizontal="center" vertical="center"/>
      <protection hidden="1"/>
    </xf>
    <xf numFmtId="0" fontId="33" fillId="2" borderId="30"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21" fillId="0" borderId="1" xfId="0" quotePrefix="1" applyFont="1" applyBorder="1" applyAlignment="1" applyProtection="1">
      <alignment horizontal="center" vertical="center" wrapText="1"/>
      <protection hidden="1"/>
    </xf>
    <xf numFmtId="0" fontId="0" fillId="7" borderId="8" xfId="0" applyFill="1" applyBorder="1"/>
    <xf numFmtId="0" fontId="41" fillId="19" borderId="35" xfId="5"/>
    <xf numFmtId="0" fontId="38" fillId="0" borderId="0" xfId="0" applyFont="1"/>
    <xf numFmtId="0" fontId="39" fillId="0" borderId="0" xfId="0" applyFont="1"/>
    <xf numFmtId="0" fontId="3" fillId="0" borderId="0" xfId="0" applyFont="1" applyAlignment="1">
      <alignment vertical="center"/>
    </xf>
    <xf numFmtId="0" fontId="3" fillId="0" borderId="0" xfId="0" applyFont="1" applyAlignment="1">
      <alignment horizontal="center" vertical="center"/>
    </xf>
    <xf numFmtId="0" fontId="21" fillId="0" borderId="1" xfId="0" quotePrefix="1" applyFont="1" applyBorder="1" applyAlignment="1" applyProtection="1">
      <alignment vertical="center" wrapText="1"/>
      <protection hidden="1"/>
    </xf>
    <xf numFmtId="0" fontId="0" fillId="21" borderId="41" xfId="0" applyFill="1" applyBorder="1"/>
    <xf numFmtId="0" fontId="0" fillId="21" borderId="42" xfId="0" applyFill="1" applyBorder="1"/>
    <xf numFmtId="0" fontId="0" fillId="21" borderId="24" xfId="0" applyFill="1" applyBorder="1" applyAlignment="1">
      <alignment vertical="center"/>
    </xf>
    <xf numFmtId="0" fontId="0" fillId="14" borderId="41" xfId="0" applyFill="1" applyBorder="1"/>
    <xf numFmtId="0" fontId="0" fillId="14" borderId="42" xfId="0" applyFill="1" applyBorder="1"/>
    <xf numFmtId="0" fontId="0" fillId="14" borderId="24" xfId="0" applyFill="1" applyBorder="1" applyAlignment="1">
      <alignment vertical="center"/>
    </xf>
    <xf numFmtId="0" fontId="0" fillId="14" borderId="11" xfId="0" applyFill="1" applyBorder="1" applyAlignment="1">
      <alignment vertical="center"/>
    </xf>
    <xf numFmtId="0" fontId="0" fillId="14" borderId="29" xfId="0" applyFill="1" applyBorder="1" applyAlignment="1">
      <alignment vertical="center"/>
    </xf>
    <xf numFmtId="0" fontId="3" fillId="21" borderId="43" xfId="0" applyFont="1" applyFill="1" applyBorder="1"/>
    <xf numFmtId="0" fontId="3" fillId="14" borderId="43" xfId="0" applyFont="1" applyFill="1" applyBorder="1"/>
    <xf numFmtId="0" fontId="3" fillId="0" borderId="1" xfId="0" applyFont="1" applyBorder="1" applyAlignment="1">
      <alignment vertical="center"/>
    </xf>
    <xf numFmtId="0" fontId="0" fillId="21" borderId="11" xfId="0" applyFill="1" applyBorder="1" applyAlignment="1">
      <alignment vertical="center" wrapText="1"/>
    </xf>
    <xf numFmtId="0" fontId="0" fillId="21" borderId="29" xfId="0" applyFill="1" applyBorder="1" applyAlignment="1">
      <alignment vertical="center" wrapText="1"/>
    </xf>
    <xf numFmtId="3" fontId="40" fillId="19" borderId="35" xfId="5" applyNumberFormat="1" applyFont="1"/>
    <xf numFmtId="0" fontId="39" fillId="0" borderId="1" xfId="0" applyFont="1" applyBorder="1" applyAlignment="1">
      <alignment vertical="center" wrapText="1"/>
    </xf>
    <xf numFmtId="0" fontId="21" fillId="0" borderId="0" xfId="0" quotePrefix="1" applyFont="1" applyAlignment="1">
      <alignment horizontal="center" vertical="center" wrapText="1"/>
    </xf>
    <xf numFmtId="0" fontId="0" fillId="0" borderId="43" xfId="0" applyBorder="1"/>
    <xf numFmtId="0" fontId="21" fillId="0" borderId="1" xfId="0" quotePrefix="1" applyFont="1" applyBorder="1" applyAlignment="1" applyProtection="1">
      <alignment horizontal="left" vertical="center" wrapText="1"/>
      <protection hidden="1"/>
    </xf>
    <xf numFmtId="0" fontId="35" fillId="19" borderId="21" xfId="0" applyFont="1" applyFill="1" applyBorder="1" applyAlignment="1">
      <alignment horizontal="center" vertical="center" wrapText="1"/>
    </xf>
    <xf numFmtId="0" fontId="21" fillId="7" borderId="1" xfId="0" applyFont="1" applyFill="1" applyBorder="1" applyAlignment="1">
      <alignment vertical="center" wrapText="1"/>
    </xf>
    <xf numFmtId="0" fontId="46" fillId="7" borderId="0" xfId="2" applyFont="1" applyFill="1" applyAlignment="1">
      <alignment horizontal="left" vertical="center"/>
    </xf>
    <xf numFmtId="0" fontId="49" fillId="0" borderId="0" xfId="0" applyFont="1" applyAlignment="1">
      <alignment wrapText="1"/>
    </xf>
    <xf numFmtId="0" fontId="50" fillId="0" borderId="0" xfId="0" applyFont="1"/>
    <xf numFmtId="0" fontId="33" fillId="30" borderId="1" xfId="0" applyFont="1" applyFill="1" applyBorder="1" applyAlignment="1" applyProtection="1">
      <alignment horizontal="left" vertical="center" wrapText="1"/>
      <protection hidden="1"/>
    </xf>
    <xf numFmtId="0" fontId="33" fillId="30" borderId="1" xfId="0" applyFont="1" applyFill="1" applyBorder="1" applyAlignment="1">
      <alignment horizontal="left" vertical="center" wrapText="1"/>
    </xf>
    <xf numFmtId="0" fontId="33" fillId="30" borderId="1" xfId="0" applyFont="1" applyFill="1" applyBorder="1" applyAlignment="1">
      <alignment horizontal="center" vertical="center" wrapText="1"/>
    </xf>
    <xf numFmtId="0" fontId="33" fillId="30" borderId="1" xfId="0" applyFont="1" applyFill="1" applyBorder="1" applyAlignment="1" applyProtection="1">
      <alignment horizontal="left" vertical="center" wrapText="1"/>
      <protection locked="0"/>
    </xf>
    <xf numFmtId="0" fontId="0" fillId="0" borderId="3" xfId="0" applyBorder="1"/>
    <xf numFmtId="0" fontId="43" fillId="23" borderId="43" xfId="0" applyFont="1" applyFill="1" applyBorder="1" applyAlignment="1">
      <alignment horizontal="center" vertical="center"/>
    </xf>
    <xf numFmtId="0" fontId="43" fillId="23" borderId="1" xfId="0" applyFont="1" applyFill="1" applyBorder="1" applyAlignment="1">
      <alignment horizontal="center" vertical="center"/>
    </xf>
    <xf numFmtId="0" fontId="10" fillId="9" borderId="1" xfId="0" applyFont="1" applyFill="1" applyBorder="1" applyAlignment="1">
      <alignment wrapText="1"/>
    </xf>
    <xf numFmtId="0" fontId="3" fillId="9" borderId="1" xfId="0" applyFont="1" applyFill="1" applyBorder="1"/>
    <xf numFmtId="0" fontId="10" fillId="9" borderId="1" xfId="0" applyFont="1" applyFill="1" applyBorder="1"/>
    <xf numFmtId="0" fontId="9" fillId="9" borderId="1" xfId="0" applyFont="1" applyFill="1" applyBorder="1"/>
    <xf numFmtId="0" fontId="0" fillId="9" borderId="1" xfId="0" applyFill="1" applyBorder="1"/>
    <xf numFmtId="0" fontId="10" fillId="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9" borderId="3" xfId="0" applyFill="1" applyBorder="1"/>
    <xf numFmtId="0" fontId="3" fillId="9" borderId="3" xfId="0" applyFont="1" applyFill="1" applyBorder="1"/>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9" borderId="25" xfId="0" applyFont="1" applyFill="1" applyBorder="1"/>
    <xf numFmtId="0" fontId="10" fillId="9" borderId="15" xfId="0" applyFont="1" applyFill="1" applyBorder="1"/>
    <xf numFmtId="0" fontId="10" fillId="9" borderId="26" xfId="0" applyFont="1" applyFill="1" applyBorder="1" applyAlignment="1">
      <alignment horizontal="center" vertical="center"/>
    </xf>
    <xf numFmtId="0" fontId="9" fillId="0" borderId="14" xfId="0" applyFont="1" applyBorder="1" applyAlignment="1">
      <alignment wrapText="1"/>
    </xf>
    <xf numFmtId="9" fontId="0" fillId="20" borderId="27" xfId="1" applyFont="1" applyFill="1" applyBorder="1" applyAlignment="1">
      <alignment horizontal="center" vertical="center"/>
    </xf>
    <xf numFmtId="9" fontId="0" fillId="20" borderId="28" xfId="1" applyFont="1" applyFill="1" applyBorder="1" applyAlignment="1">
      <alignment horizontal="center" vertical="center"/>
    </xf>
    <xf numFmtId="9" fontId="9" fillId="20" borderId="28" xfId="1" applyFont="1" applyFill="1" applyBorder="1" applyAlignment="1">
      <alignment horizontal="center" vertical="center"/>
    </xf>
    <xf numFmtId="9" fontId="3" fillId="0" borderId="11" xfId="1" applyFont="1" applyBorder="1" applyAlignment="1">
      <alignment horizontal="right" vertical="center"/>
    </xf>
    <xf numFmtId="0" fontId="56" fillId="9" borderId="1" xfId="0" applyFont="1" applyFill="1" applyBorder="1"/>
    <xf numFmtId="0" fontId="56" fillId="9" borderId="3" xfId="0" applyFont="1" applyFill="1" applyBorder="1"/>
    <xf numFmtId="0" fontId="57" fillId="9" borderId="3" xfId="0" applyFont="1" applyFill="1" applyBorder="1"/>
    <xf numFmtId="0" fontId="10" fillId="0" borderId="46" xfId="0" applyFont="1" applyBorder="1"/>
    <xf numFmtId="0" fontId="0" fillId="0" borderId="0" xfId="0" applyAlignment="1">
      <alignment horizontal="right"/>
    </xf>
    <xf numFmtId="0" fontId="56" fillId="9" borderId="68" xfId="0" applyFont="1" applyFill="1" applyBorder="1"/>
    <xf numFmtId="0" fontId="57" fillId="9" borderId="68" xfId="0" applyFont="1" applyFill="1" applyBorder="1"/>
    <xf numFmtId="0" fontId="13" fillId="0" borderId="12" xfId="0" applyFont="1" applyBorder="1" applyAlignment="1" applyProtection="1">
      <alignment horizontal="left" vertical="center" wrapText="1"/>
      <protection hidden="1"/>
    </xf>
    <xf numFmtId="0" fontId="37" fillId="23" borderId="12" xfId="0" applyFont="1" applyFill="1" applyBorder="1" applyAlignment="1" applyProtection="1">
      <alignment horizontal="left" vertical="center" wrapText="1"/>
      <protection hidden="1"/>
    </xf>
    <xf numFmtId="0" fontId="46" fillId="0" borderId="8" xfId="2" applyFont="1" applyFill="1" applyBorder="1" applyAlignment="1">
      <alignment horizontal="left" vertical="center"/>
    </xf>
    <xf numFmtId="0" fontId="14" fillId="0" borderId="8" xfId="2" applyFont="1" applyFill="1" applyBorder="1" applyAlignment="1">
      <alignment horizontal="left" vertical="center"/>
    </xf>
    <xf numFmtId="0" fontId="0" fillId="0" borderId="8" xfId="0" applyBorder="1"/>
    <xf numFmtId="0" fontId="21" fillId="10" borderId="1" xfId="0" applyFont="1" applyFill="1" applyBorder="1" applyAlignment="1" applyProtection="1">
      <alignment horizontal="center" vertical="center" wrapText="1"/>
      <protection locked="0"/>
    </xf>
    <xf numFmtId="0" fontId="12" fillId="15" borderId="19" xfId="0" applyFont="1" applyFill="1" applyBorder="1" applyAlignment="1">
      <alignment horizontal="center" vertical="center" wrapText="1"/>
    </xf>
    <xf numFmtId="0" fontId="35" fillId="19" borderId="20" xfId="0" applyFont="1" applyFill="1" applyBorder="1" applyAlignment="1">
      <alignment horizontal="center" vertical="center" wrapText="1"/>
    </xf>
    <xf numFmtId="0" fontId="35" fillId="19" borderId="22" xfId="0" applyFont="1" applyFill="1" applyBorder="1" applyAlignment="1">
      <alignment horizontal="center" vertical="center" wrapText="1"/>
    </xf>
    <xf numFmtId="0" fontId="13" fillId="0" borderId="3" xfId="0" applyFont="1" applyBorder="1" applyAlignment="1" applyProtection="1">
      <alignment horizontal="left" vertical="center" wrapText="1"/>
      <protection hidden="1"/>
    </xf>
    <xf numFmtId="0" fontId="13" fillId="0" borderId="2" xfId="0" applyFont="1" applyBorder="1" applyAlignment="1" applyProtection="1">
      <alignment horizontal="left" vertical="center" wrapText="1"/>
      <protection hidden="1"/>
    </xf>
    <xf numFmtId="0" fontId="13" fillId="0" borderId="43" xfId="0" applyFont="1" applyBorder="1" applyAlignment="1" applyProtection="1">
      <alignment horizontal="center" vertical="center" wrapText="1"/>
      <protection hidden="1"/>
    </xf>
    <xf numFmtId="0" fontId="13" fillId="0" borderId="40" xfId="0" applyFont="1" applyBorder="1" applyAlignment="1" applyProtection="1">
      <alignment horizontal="left" vertical="center" wrapText="1"/>
      <protection hidden="1"/>
    </xf>
    <xf numFmtId="0" fontId="13" fillId="0" borderId="42" xfId="0" applyFont="1" applyBorder="1" applyAlignment="1" applyProtection="1">
      <alignment horizontal="left" vertical="center" wrapText="1"/>
      <protection hidden="1"/>
    </xf>
    <xf numFmtId="0" fontId="12" fillId="15" borderId="9" xfId="0" applyFont="1" applyFill="1" applyBorder="1" applyAlignment="1">
      <alignment horizontal="center" vertical="center" wrapText="1"/>
    </xf>
    <xf numFmtId="0" fontId="35" fillId="19" borderId="9" xfId="0" applyFont="1" applyFill="1" applyBorder="1" applyAlignment="1">
      <alignment horizontal="center" vertical="center" wrapText="1"/>
    </xf>
    <xf numFmtId="0" fontId="21" fillId="20" borderId="1" xfId="0" applyFont="1" applyFill="1" applyBorder="1" applyAlignment="1" applyProtection="1">
      <alignment horizontal="left" vertical="center" wrapText="1"/>
      <protection locked="0"/>
    </xf>
    <xf numFmtId="0" fontId="18" fillId="20" borderId="1" xfId="0" applyFont="1" applyFill="1" applyBorder="1" applyAlignment="1" applyProtection="1">
      <alignment horizontal="left" vertical="center" wrapText="1"/>
      <protection locked="0"/>
    </xf>
    <xf numFmtId="0" fontId="35" fillId="19" borderId="30" xfId="0" applyFont="1" applyFill="1" applyBorder="1" applyAlignment="1">
      <alignment horizontal="center" vertical="center" wrapText="1"/>
    </xf>
    <xf numFmtId="0" fontId="35" fillId="19" borderId="39" xfId="0" applyFont="1" applyFill="1" applyBorder="1" applyAlignment="1">
      <alignment horizontal="center" vertical="center" wrapText="1"/>
    </xf>
    <xf numFmtId="0" fontId="21" fillId="0" borderId="1" xfId="0" applyFont="1" applyBorder="1" applyAlignment="1" applyProtection="1">
      <alignment vertical="center" wrapText="1"/>
      <protection hidden="1"/>
    </xf>
    <xf numFmtId="0" fontId="33" fillId="2" borderId="0" xfId="0" applyFont="1" applyFill="1" applyAlignment="1">
      <alignment horizontal="center" vertical="center" wrapText="1"/>
    </xf>
    <xf numFmtId="0" fontId="21" fillId="0" borderId="1" xfId="0" applyFont="1" applyBorder="1" applyAlignment="1" applyProtection="1">
      <alignment horizontal="left" vertical="center" wrapText="1"/>
      <protection locked="0"/>
    </xf>
    <xf numFmtId="0" fontId="12" fillId="15" borderId="0" xfId="0" applyFont="1" applyFill="1" applyAlignment="1">
      <alignment horizontal="center" vertical="center" wrapText="1"/>
    </xf>
    <xf numFmtId="0" fontId="35" fillId="19" borderId="0" xfId="0" applyFont="1" applyFill="1" applyAlignment="1">
      <alignment horizontal="center" vertical="center" wrapText="1"/>
    </xf>
    <xf numFmtId="0" fontId="27" fillId="0" borderId="1" xfId="0" applyFont="1" applyBorder="1" applyAlignment="1" applyProtection="1">
      <alignment horizontal="center" vertical="center" wrapText="1"/>
      <protection locked="0"/>
    </xf>
    <xf numFmtId="0" fontId="21" fillId="19" borderId="1" xfId="0" applyFont="1" applyFill="1" applyBorder="1" applyAlignment="1" applyProtection="1">
      <alignment horizontal="left" vertical="center" wrapText="1"/>
      <protection locked="0"/>
    </xf>
    <xf numFmtId="0" fontId="12" fillId="15" borderId="17" xfId="0" applyFont="1" applyFill="1" applyBorder="1" applyAlignment="1">
      <alignment horizontal="center" vertical="center" wrapText="1"/>
    </xf>
    <xf numFmtId="0" fontId="35" fillId="19" borderId="18" xfId="0" applyFont="1" applyFill="1" applyBorder="1" applyAlignment="1">
      <alignment horizontal="center" vertical="center" wrapText="1"/>
    </xf>
    <xf numFmtId="0" fontId="21" fillId="19" borderId="1" xfId="0" quotePrefix="1" applyFont="1" applyFill="1" applyBorder="1" applyAlignment="1" applyProtection="1">
      <alignment horizontal="left" vertical="center" wrapText="1"/>
      <protection locked="0"/>
    </xf>
    <xf numFmtId="0" fontId="21" fillId="20" borderId="1" xfId="0" quotePrefix="1" applyFont="1" applyFill="1" applyBorder="1" applyAlignment="1" applyProtection="1">
      <alignment horizontal="left" vertical="center" wrapText="1"/>
      <protection locked="0"/>
    </xf>
    <xf numFmtId="0" fontId="21" fillId="0" borderId="1" xfId="0" quotePrefix="1" applyFont="1" applyBorder="1" applyAlignment="1">
      <alignment vertical="center" wrapText="1"/>
    </xf>
    <xf numFmtId="0" fontId="18" fillId="7" borderId="1" xfId="0" quotePrefix="1" applyFont="1" applyFill="1" applyBorder="1" applyAlignment="1">
      <alignment vertical="center" wrapText="1"/>
    </xf>
    <xf numFmtId="0" fontId="21" fillId="7" borderId="1" xfId="0" quotePrefix="1" applyFont="1" applyFill="1" applyBorder="1" applyAlignment="1">
      <alignment vertical="center" wrapText="1"/>
    </xf>
    <xf numFmtId="0" fontId="13" fillId="7" borderId="0" xfId="0" applyFont="1" applyFill="1" applyAlignment="1">
      <alignment vertical="center"/>
    </xf>
    <xf numFmtId="0" fontId="48" fillId="0" borderId="0" xfId="0" applyFont="1" applyAlignment="1">
      <alignment horizontal="left" vertical="center"/>
    </xf>
    <xf numFmtId="0" fontId="17" fillId="0" borderId="0" xfId="2" applyFont="1" applyFill="1" applyAlignment="1">
      <alignment horizontal="left" vertical="center" wrapText="1"/>
    </xf>
    <xf numFmtId="0" fontId="12" fillId="15" borderId="19" xfId="0" applyFont="1" applyFill="1" applyBorder="1" applyAlignment="1">
      <alignment horizontal="left" vertical="center" wrapText="1"/>
    </xf>
    <xf numFmtId="0" fontId="35" fillId="19" borderId="19" xfId="0" applyFont="1" applyFill="1" applyBorder="1" applyAlignment="1">
      <alignment horizontal="left" vertical="center" wrapText="1"/>
    </xf>
    <xf numFmtId="0" fontId="35" fillId="19" borderId="17" xfId="0" applyFont="1" applyFill="1" applyBorder="1" applyAlignment="1">
      <alignment horizontal="center" vertical="center" wrapText="1"/>
    </xf>
    <xf numFmtId="0" fontId="12" fillId="15" borderId="17" xfId="0" applyFont="1" applyFill="1" applyBorder="1" applyAlignment="1">
      <alignment vertical="center" wrapText="1"/>
    </xf>
    <xf numFmtId="0" fontId="12" fillId="15" borderId="19" xfId="0" applyFont="1" applyFill="1" applyBorder="1" applyAlignment="1">
      <alignment vertical="center" wrapText="1"/>
    </xf>
    <xf numFmtId="0" fontId="35" fillId="19" borderId="21" xfId="0" applyFont="1" applyFill="1" applyBorder="1" applyAlignment="1">
      <alignment vertical="center" wrapText="1"/>
    </xf>
    <xf numFmtId="0" fontId="35" fillId="19" borderId="20" xfId="0" applyFont="1" applyFill="1" applyBorder="1" applyAlignment="1">
      <alignment vertical="center" wrapText="1"/>
    </xf>
    <xf numFmtId="0" fontId="35" fillId="19" borderId="18" xfId="0" applyFont="1" applyFill="1" applyBorder="1" applyAlignment="1">
      <alignment vertical="center" wrapText="1"/>
    </xf>
    <xf numFmtId="0" fontId="35" fillId="19" borderId="22" xfId="0" applyFont="1" applyFill="1" applyBorder="1" applyAlignment="1">
      <alignment vertical="center" wrapText="1"/>
    </xf>
    <xf numFmtId="0" fontId="12" fillId="15" borderId="9" xfId="0" applyFont="1" applyFill="1" applyBorder="1" applyAlignment="1">
      <alignment horizontal="left" vertical="center" wrapText="1"/>
    </xf>
    <xf numFmtId="0" fontId="35" fillId="19" borderId="30" xfId="0" applyFont="1" applyFill="1" applyBorder="1" applyAlignment="1">
      <alignment horizontal="left" vertical="center" wrapText="1"/>
    </xf>
    <xf numFmtId="0" fontId="46" fillId="7" borderId="0" xfId="2" applyFont="1" applyFill="1" applyAlignment="1">
      <alignment horizontal="left" vertical="center" indent="2"/>
    </xf>
    <xf numFmtId="0" fontId="48" fillId="0" borderId="0" xfId="0" applyFont="1" applyAlignment="1">
      <alignment horizontal="left" vertical="center" indent="2"/>
    </xf>
    <xf numFmtId="0" fontId="15" fillId="0" borderId="1" xfId="0" quotePrefix="1" applyFont="1" applyBorder="1" applyAlignment="1" applyProtection="1">
      <alignment horizontal="center" vertical="center" wrapText="1"/>
      <protection hidden="1"/>
    </xf>
    <xf numFmtId="0" fontId="15" fillId="7" borderId="1" xfId="0" applyFont="1" applyFill="1" applyBorder="1" applyAlignment="1">
      <alignment horizontal="center" vertical="center" wrapText="1"/>
    </xf>
    <xf numFmtId="0" fontId="0" fillId="0" borderId="1" xfId="0" applyBorder="1" applyAlignment="1">
      <alignment vertical="center" wrapText="1"/>
    </xf>
    <xf numFmtId="0" fontId="0" fillId="0" borderId="43" xfId="0" applyBorder="1" applyAlignment="1">
      <alignment vertical="center" wrapText="1"/>
    </xf>
    <xf numFmtId="0" fontId="13" fillId="2" borderId="0" xfId="0" applyFont="1" applyFill="1" applyAlignment="1">
      <alignment vertical="center" wrapText="1"/>
    </xf>
    <xf numFmtId="0" fontId="13" fillId="2" borderId="0" xfId="0" applyFont="1" applyFill="1" applyAlignment="1">
      <alignment vertical="center"/>
    </xf>
    <xf numFmtId="0" fontId="13" fillId="0" borderId="0" xfId="0" applyFont="1" applyAlignment="1">
      <alignment vertical="center" wrapText="1"/>
    </xf>
    <xf numFmtId="0" fontId="14" fillId="7" borderId="0" xfId="2" applyFont="1" applyFill="1" applyAlignment="1">
      <alignment horizontal="left" vertical="center" wrapText="1"/>
    </xf>
    <xf numFmtId="0" fontId="49" fillId="0" borderId="0" xfId="0" applyFont="1" applyAlignment="1">
      <alignment vertical="center"/>
    </xf>
    <xf numFmtId="0" fontId="14" fillId="0" borderId="0" xfId="2" applyFont="1" applyFill="1" applyAlignment="1">
      <alignment horizontal="left" vertical="center" wrapText="1"/>
    </xf>
    <xf numFmtId="0" fontId="58" fillId="0" borderId="0" xfId="0" applyFont="1" applyAlignment="1">
      <alignment horizontal="left" vertical="center" wrapText="1"/>
    </xf>
    <xf numFmtId="0" fontId="0" fillId="0" borderId="1" xfId="0" applyBorder="1" applyAlignment="1">
      <alignment vertical="center"/>
    </xf>
    <xf numFmtId="17" fontId="62" fillId="36" borderId="2" xfId="0" applyNumberFormat="1" applyFont="1" applyFill="1" applyBorder="1" applyAlignment="1" applyProtection="1">
      <alignment horizontal="center" vertical="center" wrapText="1"/>
      <protection locked="0"/>
    </xf>
    <xf numFmtId="0" fontId="21" fillId="8" borderId="1" xfId="0" quotePrefix="1" applyFont="1" applyFill="1" applyBorder="1" applyAlignment="1" applyProtection="1">
      <alignment vertical="center" wrapText="1"/>
      <protection hidden="1"/>
    </xf>
    <xf numFmtId="0" fontId="21" fillId="8" borderId="1" xfId="0" quotePrefix="1" applyFont="1" applyFill="1" applyBorder="1" applyAlignment="1" applyProtection="1">
      <alignment horizontal="left" vertical="center" wrapText="1"/>
      <protection hidden="1"/>
    </xf>
    <xf numFmtId="0" fontId="33" fillId="2" borderId="36" xfId="0" applyFont="1" applyFill="1" applyBorder="1" applyAlignment="1" applyProtection="1">
      <alignment horizontal="center" vertical="center" wrapText="1"/>
      <protection hidden="1"/>
    </xf>
    <xf numFmtId="0" fontId="55" fillId="9" borderId="69" xfId="0" applyFont="1" applyFill="1" applyBorder="1" applyAlignment="1" applyProtection="1">
      <alignment horizontal="center" vertical="center" wrapText="1"/>
      <protection hidden="1"/>
    </xf>
    <xf numFmtId="0" fontId="55" fillId="9" borderId="78" xfId="0" applyFont="1" applyFill="1" applyBorder="1" applyAlignment="1">
      <alignment horizontal="center" vertical="center" wrapText="1"/>
    </xf>
    <xf numFmtId="0" fontId="55" fillId="9" borderId="37" xfId="0" applyFont="1" applyFill="1" applyBorder="1" applyAlignment="1" applyProtection="1">
      <alignment horizontal="center" vertical="center" wrapText="1"/>
      <protection locked="0"/>
    </xf>
    <xf numFmtId="17" fontId="62" fillId="0" borderId="11" xfId="0" applyNumberFormat="1" applyFont="1" applyBorder="1" applyAlignment="1" applyProtection="1">
      <alignment horizontal="center" vertical="center" wrapText="1"/>
      <protection locked="0"/>
    </xf>
    <xf numFmtId="17" fontId="62" fillId="0" borderId="16" xfId="0" applyNumberFormat="1" applyFont="1" applyBorder="1" applyAlignment="1" applyProtection="1">
      <alignment horizontal="center" vertical="center" wrapText="1"/>
      <protection locked="0"/>
    </xf>
    <xf numFmtId="0" fontId="55" fillId="9" borderId="69" xfId="0" applyFont="1" applyFill="1" applyBorder="1" applyAlignment="1" applyProtection="1">
      <alignment horizontal="center" vertical="center" wrapText="1"/>
      <protection locked="0"/>
    </xf>
    <xf numFmtId="0" fontId="13" fillId="36" borderId="1" xfId="0" applyFont="1" applyFill="1" applyBorder="1" applyAlignment="1" applyProtection="1">
      <alignment horizontal="left" vertical="center" wrapText="1"/>
      <protection locked="0"/>
    </xf>
    <xf numFmtId="0" fontId="13" fillId="36" borderId="1" xfId="0" applyFont="1" applyFill="1" applyBorder="1" applyAlignment="1" applyProtection="1">
      <alignment vertical="center" wrapText="1"/>
      <protection locked="0"/>
    </xf>
    <xf numFmtId="0" fontId="13" fillId="8" borderId="27" xfId="0" applyFont="1" applyFill="1" applyBorder="1" applyAlignment="1" applyProtection="1">
      <alignment horizontal="left" vertical="center" wrapText="1"/>
      <protection locked="0"/>
    </xf>
    <xf numFmtId="0" fontId="13" fillId="8" borderId="27" xfId="0" applyFont="1" applyFill="1" applyBorder="1" applyAlignment="1" applyProtection="1">
      <alignment vertical="center" wrapText="1"/>
      <protection locked="0"/>
    </xf>
    <xf numFmtId="17" fontId="62" fillId="0" borderId="16" xfId="0" applyNumberFormat="1" applyFont="1" applyBorder="1" applyAlignment="1" applyProtection="1">
      <alignment horizontal="center" vertical="center" wrapText="1"/>
      <protection hidden="1"/>
    </xf>
    <xf numFmtId="0" fontId="18" fillId="0" borderId="1" xfId="0" applyFont="1" applyBorder="1" applyAlignment="1" applyProtection="1">
      <alignment horizontal="left" vertical="center" wrapText="1"/>
      <protection locked="0"/>
    </xf>
    <xf numFmtId="0" fontId="65" fillId="0" borderId="1" xfId="0" quotePrefix="1" applyFont="1" applyBorder="1" applyAlignment="1" applyProtection="1">
      <alignment horizontal="center" vertical="center"/>
      <protection hidden="1"/>
    </xf>
    <xf numFmtId="0" fontId="65" fillId="0" borderId="1" xfId="0" quotePrefix="1" applyFont="1" applyBorder="1" applyAlignment="1" applyProtection="1">
      <alignment horizontal="left" vertical="center" wrapText="1"/>
      <protection hidden="1"/>
    </xf>
    <xf numFmtId="0" fontId="65" fillId="10" borderId="1" xfId="0" applyFont="1" applyFill="1" applyBorder="1" applyAlignment="1" applyProtection="1">
      <alignment horizontal="center" vertical="center" wrapText="1"/>
      <protection locked="0"/>
    </xf>
    <xf numFmtId="0" fontId="65" fillId="19"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hidden="1"/>
    </xf>
    <xf numFmtId="0" fontId="66" fillId="20" borderId="1" xfId="0" applyFont="1" applyFill="1" applyBorder="1" applyAlignment="1" applyProtection="1">
      <alignment horizontal="left" vertical="center" wrapText="1"/>
      <protection locked="0"/>
    </xf>
    <xf numFmtId="0" fontId="73" fillId="0" borderId="1" xfId="4" quotePrefix="1" applyFont="1" applyBorder="1" applyAlignment="1" applyProtection="1">
      <alignment horizontal="left" vertical="center" wrapText="1"/>
      <protection hidden="1"/>
    </xf>
    <xf numFmtId="0" fontId="13" fillId="0" borderId="71" xfId="0" applyFont="1" applyBorder="1" applyProtection="1">
      <protection hidden="1"/>
    </xf>
    <xf numFmtId="0" fontId="69" fillId="0" borderId="0" xfId="0" applyFont="1" applyAlignment="1" applyProtection="1">
      <alignment horizontal="right"/>
      <protection hidden="1"/>
    </xf>
    <xf numFmtId="17" fontId="13" fillId="0" borderId="0" xfId="0" applyNumberFormat="1" applyFont="1" applyAlignment="1" applyProtection="1">
      <alignment horizontal="left" vertical="top"/>
      <protection hidden="1"/>
    </xf>
    <xf numFmtId="0" fontId="13" fillId="0" borderId="73" xfId="0" applyFont="1" applyBorder="1" applyProtection="1">
      <protection hidden="1"/>
    </xf>
    <xf numFmtId="0" fontId="21" fillId="0" borderId="0" xfId="0" applyFont="1" applyAlignment="1" applyProtection="1">
      <alignment horizontal="left" vertical="top"/>
      <protection hidden="1"/>
    </xf>
    <xf numFmtId="17" fontId="21" fillId="0" borderId="0" xfId="0" applyNumberFormat="1" applyFont="1" applyAlignment="1" applyProtection="1">
      <alignment horizontal="left" vertical="top"/>
      <protection hidden="1"/>
    </xf>
    <xf numFmtId="0" fontId="75" fillId="0" borderId="0" xfId="0" applyFont="1" applyAlignment="1" applyProtection="1">
      <alignment horizontal="right"/>
      <protection hidden="1"/>
    </xf>
    <xf numFmtId="0" fontId="21" fillId="0" borderId="0" xfId="0" applyFont="1" applyAlignment="1" applyProtection="1">
      <alignment vertical="top"/>
      <protection hidden="1"/>
    </xf>
    <xf numFmtId="0" fontId="21" fillId="0" borderId="71" xfId="0" applyFont="1" applyBorder="1" applyProtection="1">
      <protection hidden="1"/>
    </xf>
    <xf numFmtId="0" fontId="21" fillId="0" borderId="73" xfId="0" applyFont="1" applyBorder="1" applyProtection="1">
      <protection hidden="1"/>
    </xf>
    <xf numFmtId="0" fontId="21" fillId="0" borderId="0" xfId="0" applyFont="1" applyProtection="1">
      <protection hidden="1"/>
    </xf>
    <xf numFmtId="0" fontId="18" fillId="0" borderId="0" xfId="0" applyFont="1" applyAlignment="1" applyProtection="1">
      <alignment horizontal="left" vertical="center"/>
      <protection hidden="1"/>
    </xf>
    <xf numFmtId="0" fontId="21" fillId="0" borderId="0" xfId="0" quotePrefix="1" applyFont="1" applyAlignment="1" applyProtection="1">
      <alignment horizontal="center" vertical="center"/>
      <protection hidden="1"/>
    </xf>
    <xf numFmtId="0" fontId="21" fillId="0" borderId="0" xfId="0" applyFont="1" applyAlignment="1" applyProtection="1">
      <alignment horizontal="center" vertical="center" wrapText="1"/>
      <protection locked="0"/>
    </xf>
    <xf numFmtId="0" fontId="21" fillId="18" borderId="1" xfId="0" quotePrefix="1" applyFont="1" applyFill="1" applyBorder="1" applyAlignment="1" applyProtection="1">
      <alignment horizontal="center" vertical="center" wrapText="1"/>
      <protection hidden="1"/>
    </xf>
    <xf numFmtId="0" fontId="21" fillId="18" borderId="1" xfId="0" quotePrefix="1" applyFont="1" applyFill="1" applyBorder="1" applyAlignment="1" applyProtection="1">
      <alignment vertical="center" wrapText="1"/>
      <protection hidden="1"/>
    </xf>
    <xf numFmtId="0" fontId="18" fillId="18" borderId="1" xfId="0" applyFont="1" applyFill="1" applyBorder="1" applyAlignment="1" applyProtection="1">
      <alignment horizontal="left" vertical="center" wrapText="1"/>
      <protection locked="0"/>
    </xf>
    <xf numFmtId="17" fontId="62" fillId="18" borderId="2" xfId="0" applyNumberFormat="1" applyFont="1" applyFill="1" applyBorder="1" applyAlignment="1" applyProtection="1">
      <alignment horizontal="center" vertical="center" wrapText="1"/>
      <protection locked="0"/>
    </xf>
    <xf numFmtId="0" fontId="21" fillId="0" borderId="0" xfId="0" applyFont="1" applyAlignment="1" applyProtection="1">
      <alignment horizontal="left" vertical="center" wrapText="1"/>
      <protection locked="0"/>
    </xf>
    <xf numFmtId="0" fontId="18" fillId="0" borderId="15" xfId="0" quotePrefix="1" applyFont="1" applyBorder="1" applyAlignment="1" applyProtection="1">
      <alignment horizontal="left" vertical="center" wrapText="1"/>
      <protection hidden="1"/>
    </xf>
    <xf numFmtId="0" fontId="21" fillId="0" borderId="31" xfId="0" quotePrefix="1" applyFont="1" applyBorder="1" applyAlignment="1" applyProtection="1">
      <alignment horizontal="left" vertical="center" wrapText="1"/>
      <protection hidden="1"/>
    </xf>
    <xf numFmtId="0" fontId="18" fillId="0" borderId="43" xfId="0" quotePrefix="1" applyFont="1" applyBorder="1" applyAlignment="1" applyProtection="1">
      <alignment horizontal="left" vertical="center" wrapText="1"/>
      <protection hidden="1"/>
    </xf>
    <xf numFmtId="0" fontId="18" fillId="0" borderId="1" xfId="0" quotePrefix="1" applyFont="1" applyBorder="1" applyAlignment="1" applyProtection="1">
      <alignment horizontal="left" vertical="center" wrapText="1"/>
      <protection hidden="1"/>
    </xf>
    <xf numFmtId="0" fontId="21" fillId="0" borderId="15" xfId="0" quotePrefix="1" applyFont="1" applyBorder="1" applyAlignment="1" applyProtection="1">
      <alignment horizontal="left" vertical="center" wrapText="1"/>
      <protection hidden="1"/>
    </xf>
    <xf numFmtId="0" fontId="21" fillId="0" borderId="29" xfId="0" quotePrefix="1" applyFont="1" applyBorder="1" applyAlignment="1" applyProtection="1">
      <alignment horizontal="center" vertical="center"/>
      <protection hidden="1"/>
    </xf>
    <xf numFmtId="0" fontId="21" fillId="0" borderId="43" xfId="0" quotePrefix="1" applyFont="1" applyBorder="1" applyAlignment="1" applyProtection="1">
      <alignment horizontal="center" vertical="center" wrapText="1"/>
      <protection hidden="1"/>
    </xf>
    <xf numFmtId="0" fontId="21" fillId="0" borderId="0" xfId="0" quotePrefix="1" applyFont="1" applyAlignment="1" applyProtection="1">
      <alignment horizontal="left" vertical="center" wrapText="1"/>
      <protection hidden="1"/>
    </xf>
    <xf numFmtId="0" fontId="21" fillId="18" borderId="43" xfId="0" applyFont="1" applyFill="1" applyBorder="1" applyAlignment="1" applyProtection="1">
      <alignment horizontal="center" vertical="center" wrapText="1"/>
      <protection locked="0"/>
    </xf>
    <xf numFmtId="0" fontId="21" fillId="20" borderId="43" xfId="0" applyFont="1" applyFill="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21" fillId="18" borderId="29" xfId="0" applyFont="1" applyFill="1" applyBorder="1" applyAlignment="1" applyProtection="1">
      <alignment horizontal="center" vertical="center" wrapText="1"/>
      <protection locked="0"/>
    </xf>
    <xf numFmtId="0" fontId="37" fillId="0" borderId="12" xfId="0" applyFont="1" applyBorder="1" applyAlignment="1" applyProtection="1">
      <alignment horizontal="left" vertical="center" wrapText="1"/>
      <protection hidden="1"/>
    </xf>
    <xf numFmtId="0" fontId="26" fillId="0" borderId="3" xfId="0" applyFont="1" applyBorder="1" applyAlignment="1" applyProtection="1">
      <alignment horizontal="left" vertical="center" wrapText="1"/>
      <protection hidden="1"/>
    </xf>
    <xf numFmtId="0" fontId="60" fillId="0" borderId="0" xfId="0" applyFont="1" applyAlignment="1" applyProtection="1">
      <alignment horizontal="left" vertical="center" wrapText="1"/>
      <protection locked="0"/>
    </xf>
    <xf numFmtId="0" fontId="18" fillId="0" borderId="1" xfId="0" quotePrefix="1" applyFont="1" applyBorder="1" applyAlignment="1" applyProtection="1">
      <alignment vertical="center" wrapText="1"/>
      <protection hidden="1"/>
    </xf>
    <xf numFmtId="0" fontId="18" fillId="8" borderId="1" xfId="0" quotePrefix="1" applyFont="1" applyFill="1" applyBorder="1" applyAlignment="1" applyProtection="1">
      <alignment vertical="center" wrapText="1"/>
      <protection hidden="1"/>
    </xf>
    <xf numFmtId="0" fontId="75" fillId="0" borderId="0" xfId="0" applyFont="1" applyAlignment="1" applyProtection="1">
      <alignment horizontal="right" vertical="top"/>
      <protection hidden="1"/>
    </xf>
    <xf numFmtId="0" fontId="13" fillId="0" borderId="27"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0" fontId="78" fillId="0" borderId="0" xfId="0" applyFont="1" applyProtection="1">
      <protection hidden="1"/>
    </xf>
    <xf numFmtId="0" fontId="10" fillId="20" borderId="15" xfId="0" applyFont="1" applyFill="1" applyBorder="1" applyAlignment="1" applyProtection="1">
      <alignment horizontal="center" vertical="center"/>
      <protection hidden="1"/>
    </xf>
    <xf numFmtId="0" fontId="10" fillId="20" borderId="26" xfId="0" applyFont="1" applyFill="1" applyBorder="1" applyAlignment="1" applyProtection="1">
      <alignment horizontal="center" vertical="center"/>
      <protection hidden="1"/>
    </xf>
    <xf numFmtId="0" fontId="10" fillId="0" borderId="12"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9" fontId="0" fillId="0" borderId="27" xfId="1" applyFont="1" applyFill="1" applyBorder="1" applyAlignment="1" applyProtection="1">
      <alignment horizontal="center" vertical="center"/>
      <protection hidden="1"/>
    </xf>
    <xf numFmtId="0" fontId="9" fillId="20" borderId="12" xfId="0" applyFont="1" applyFill="1" applyBorder="1" applyAlignment="1" applyProtection="1">
      <alignment horizontal="center" vertical="center" wrapText="1"/>
      <protection hidden="1"/>
    </xf>
    <xf numFmtId="0" fontId="9" fillId="20" borderId="1" xfId="0" applyFont="1" applyFill="1" applyBorder="1" applyAlignment="1" applyProtection="1">
      <alignment horizontal="center" vertical="center" wrapText="1"/>
      <protection hidden="1"/>
    </xf>
    <xf numFmtId="9" fontId="0" fillId="20" borderId="27" xfId="1" applyFont="1" applyFill="1" applyBorder="1" applyAlignment="1" applyProtection="1">
      <alignment horizontal="center" vertical="center"/>
      <protection hidden="1"/>
    </xf>
    <xf numFmtId="0" fontId="43" fillId="23" borderId="63" xfId="0" applyFont="1" applyFill="1" applyBorder="1" applyAlignment="1" applyProtection="1">
      <alignment horizontal="center" vertical="center"/>
      <protection hidden="1"/>
    </xf>
    <xf numFmtId="9" fontId="43" fillId="23" borderId="64" xfId="1" applyFont="1" applyFill="1" applyBorder="1" applyAlignment="1" applyProtection="1">
      <alignment horizontal="center" vertical="center"/>
      <protection hidden="1"/>
    </xf>
    <xf numFmtId="0" fontId="18" fillId="7" borderId="43" xfId="0" quotePrefix="1" applyFont="1" applyFill="1" applyBorder="1" applyAlignment="1" applyProtection="1">
      <alignment vertical="center" wrapText="1"/>
      <protection hidden="1"/>
    </xf>
    <xf numFmtId="0" fontId="35" fillId="19" borderId="21" xfId="0" applyFont="1" applyFill="1" applyBorder="1" applyAlignment="1" applyProtection="1">
      <alignment horizontal="center" vertical="center" wrapText="1"/>
      <protection hidden="1"/>
    </xf>
    <xf numFmtId="0" fontId="35" fillId="19" borderId="16" xfId="0" applyFont="1" applyFill="1" applyBorder="1" applyAlignment="1" applyProtection="1">
      <alignment vertical="center" wrapText="1"/>
      <protection hidden="1"/>
    </xf>
    <xf numFmtId="0" fontId="35" fillId="19" borderId="0" xfId="0" applyFont="1" applyFill="1" applyAlignment="1" applyProtection="1">
      <alignment horizontal="left" vertical="center" wrapText="1"/>
      <protection hidden="1"/>
    </xf>
    <xf numFmtId="0" fontId="44" fillId="7" borderId="24" xfId="0" quotePrefix="1" applyFont="1" applyFill="1" applyBorder="1" applyAlignment="1" applyProtection="1">
      <alignment vertical="center" wrapText="1"/>
      <protection hidden="1"/>
    </xf>
    <xf numFmtId="0" fontId="60" fillId="0" borderId="43" xfId="0" quotePrefix="1" applyFont="1" applyBorder="1" applyAlignment="1" applyProtection="1">
      <alignment vertical="center" wrapText="1"/>
      <protection hidden="1"/>
    </xf>
    <xf numFmtId="0" fontId="44" fillId="7" borderId="1" xfId="0" quotePrefix="1" applyFont="1" applyFill="1" applyBorder="1" applyAlignment="1" applyProtection="1">
      <alignment vertical="center" wrapText="1"/>
      <protection hidden="1"/>
    </xf>
    <xf numFmtId="0" fontId="21" fillId="7" borderId="3" xfId="0" quotePrefix="1" applyFont="1" applyFill="1" applyBorder="1" applyAlignment="1" applyProtection="1">
      <alignment vertical="center" wrapText="1"/>
      <protection hidden="1"/>
    </xf>
    <xf numFmtId="0" fontId="60" fillId="0" borderId="1" xfId="0" quotePrefix="1" applyFont="1" applyBorder="1" applyAlignment="1" applyProtection="1">
      <alignment vertical="center" wrapText="1"/>
      <protection hidden="1"/>
    </xf>
    <xf numFmtId="0" fontId="44" fillId="7" borderId="43" xfId="0" quotePrefix="1" applyFont="1" applyFill="1" applyBorder="1" applyAlignment="1" applyProtection="1">
      <alignment vertical="center" wrapText="1"/>
      <protection hidden="1"/>
    </xf>
    <xf numFmtId="0" fontId="60" fillId="0" borderId="0" xfId="0" quotePrefix="1" applyFont="1" applyAlignment="1" applyProtection="1">
      <alignment vertical="center" wrapText="1"/>
      <protection hidden="1"/>
    </xf>
    <xf numFmtId="0" fontId="21" fillId="0" borderId="0" xfId="0" quotePrefix="1" applyFont="1" applyAlignment="1" applyProtection="1">
      <alignment horizontal="center" vertical="center" wrapText="1"/>
      <protection hidden="1"/>
    </xf>
    <xf numFmtId="0" fontId="44" fillId="0" borderId="0" xfId="0" quotePrefix="1" applyFont="1" applyAlignment="1" applyProtection="1">
      <alignment vertical="center" wrapText="1"/>
      <protection hidden="1"/>
    </xf>
    <xf numFmtId="0" fontId="21" fillId="0" borderId="15" xfId="0" quotePrefix="1" applyFont="1" applyBorder="1" applyAlignment="1" applyProtection="1">
      <alignment vertical="center" wrapText="1"/>
      <protection hidden="1"/>
    </xf>
    <xf numFmtId="0" fontId="54" fillId="0" borderId="1" xfId="0" applyFont="1" applyBorder="1" applyAlignment="1" applyProtection="1">
      <alignment horizontal="center" vertical="center" wrapText="1"/>
      <protection hidden="1"/>
    </xf>
    <xf numFmtId="0" fontId="21" fillId="7" borderId="1" xfId="0" applyFont="1" applyFill="1" applyBorder="1" applyAlignment="1" applyProtection="1">
      <alignment vertical="center" wrapText="1"/>
      <protection hidden="1"/>
    </xf>
    <xf numFmtId="0" fontId="18" fillId="7" borderId="1" xfId="0" quotePrefix="1" applyFont="1" applyFill="1" applyBorder="1" applyAlignment="1" applyProtection="1">
      <alignment horizontal="left" vertical="center" wrapText="1"/>
      <protection hidden="1"/>
    </xf>
    <xf numFmtId="0" fontId="18" fillId="7" borderId="43" xfId="0" quotePrefix="1" applyFont="1" applyFill="1" applyBorder="1" applyAlignment="1" applyProtection="1">
      <alignment horizontal="left" vertical="center" wrapText="1"/>
      <protection hidden="1"/>
    </xf>
    <xf numFmtId="0" fontId="21" fillId="7" borderId="3" xfId="0" applyFont="1" applyFill="1" applyBorder="1" applyAlignment="1" applyProtection="1">
      <alignment vertical="center" wrapText="1"/>
      <protection hidden="1"/>
    </xf>
    <xf numFmtId="0" fontId="18" fillId="7" borderId="1" xfId="0" quotePrefix="1" applyFont="1" applyFill="1" applyBorder="1" applyAlignment="1" applyProtection="1">
      <alignment vertical="center" wrapText="1"/>
      <protection hidden="1"/>
    </xf>
    <xf numFmtId="0" fontId="35" fillId="0" borderId="0" xfId="0" applyFont="1" applyAlignment="1" applyProtection="1">
      <alignment horizontal="center" vertical="center" wrapText="1"/>
      <protection hidden="1"/>
    </xf>
    <xf numFmtId="0" fontId="35" fillId="0" borderId="0" xfId="0" applyFont="1" applyAlignment="1" applyProtection="1">
      <alignment vertical="center" wrapText="1"/>
      <protection hidden="1"/>
    </xf>
    <xf numFmtId="0" fontId="35"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64" fillId="0" borderId="0" xfId="0" quotePrefix="1" applyFont="1" applyAlignment="1" applyProtection="1">
      <alignment vertical="center" wrapText="1"/>
      <protection hidden="1"/>
    </xf>
    <xf numFmtId="0" fontId="18" fillId="7" borderId="1" xfId="0" applyFont="1" applyFill="1" applyBorder="1" applyAlignment="1" applyProtection="1">
      <alignment vertical="center" wrapText="1"/>
      <protection hidden="1"/>
    </xf>
    <xf numFmtId="0" fontId="54" fillId="0" borderId="9" xfId="0" applyFont="1" applyBorder="1" applyAlignment="1" applyProtection="1">
      <alignment horizontal="center" vertical="center" wrapText="1"/>
      <protection hidden="1"/>
    </xf>
    <xf numFmtId="0" fontId="54" fillId="0" borderId="17" xfId="0" applyFont="1" applyBorder="1" applyAlignment="1" applyProtection="1">
      <alignment vertical="center" wrapText="1"/>
      <protection hidden="1"/>
    </xf>
    <xf numFmtId="0" fontId="60" fillId="0" borderId="0" xfId="0" applyFont="1" applyAlignment="1" applyProtection="1">
      <alignment horizontal="center" vertical="center" wrapText="1"/>
      <protection hidden="1"/>
    </xf>
    <xf numFmtId="0" fontId="60" fillId="0" borderId="0" xfId="0" applyFont="1" applyAlignment="1" applyProtection="1">
      <alignment vertical="center" wrapText="1"/>
      <protection hidden="1"/>
    </xf>
    <xf numFmtId="0" fontId="21" fillId="7" borderId="1" xfId="0" quotePrefix="1" applyFont="1" applyFill="1" applyBorder="1" applyAlignment="1" applyProtection="1">
      <alignment vertical="center" wrapText="1"/>
      <protection hidden="1"/>
    </xf>
    <xf numFmtId="0" fontId="35" fillId="19" borderId="3" xfId="0" applyFont="1" applyFill="1" applyBorder="1" applyAlignment="1" applyProtection="1">
      <alignment horizontal="center" vertical="center" wrapText="1"/>
      <protection hidden="1"/>
    </xf>
    <xf numFmtId="0" fontId="35" fillId="19" borderId="75" xfId="0" applyFont="1" applyFill="1" applyBorder="1" applyAlignment="1" applyProtection="1">
      <alignment vertical="center" wrapText="1"/>
      <protection hidden="1"/>
    </xf>
    <xf numFmtId="0" fontId="35" fillId="19" borderId="75" xfId="0" applyFont="1" applyFill="1" applyBorder="1" applyAlignment="1" applyProtection="1">
      <alignment horizontal="left" vertical="center" wrapText="1"/>
      <protection hidden="1"/>
    </xf>
    <xf numFmtId="0" fontId="21" fillId="0" borderId="15" xfId="0" quotePrefix="1" applyFont="1" applyBorder="1" applyAlignment="1" applyProtection="1">
      <alignment horizontal="center" vertical="center" wrapText="1"/>
      <protection hidden="1"/>
    </xf>
    <xf numFmtId="0" fontId="35" fillId="19" borderId="0" xfId="0" applyFont="1" applyFill="1" applyAlignment="1" applyProtection="1">
      <alignment vertical="center" wrapText="1"/>
      <protection hidden="1"/>
    </xf>
    <xf numFmtId="0" fontId="21" fillId="0" borderId="0" xfId="0" quotePrefix="1" applyFont="1" applyAlignment="1" applyProtection="1">
      <alignment vertical="center" wrapText="1"/>
      <protection hidden="1"/>
    </xf>
    <xf numFmtId="0" fontId="63" fillId="0" borderId="0" xfId="0" quotePrefix="1" applyFont="1" applyAlignment="1" applyProtection="1">
      <alignment vertical="center" wrapText="1"/>
      <protection hidden="1"/>
    </xf>
    <xf numFmtId="0" fontId="69" fillId="0" borderId="0" xfId="0" applyFont="1" applyAlignment="1" applyProtection="1">
      <alignment horizontal="center" vertical="center"/>
      <protection hidden="1"/>
    </xf>
    <xf numFmtId="0" fontId="58" fillId="21" borderId="40" xfId="0" applyFont="1" applyFill="1" applyBorder="1" applyAlignment="1" applyProtection="1">
      <alignment horizontal="center" vertical="center"/>
      <protection hidden="1"/>
    </xf>
    <xf numFmtId="0" fontId="70" fillId="0" borderId="0" xfId="0" applyFont="1" applyAlignment="1" applyProtection="1">
      <alignment horizontal="left" vertical="center"/>
      <protection hidden="1"/>
    </xf>
    <xf numFmtId="0" fontId="69" fillId="0" borderId="0" xfId="0" applyFont="1" applyAlignment="1" applyProtection="1">
      <alignment horizontal="left" vertical="center"/>
      <protection hidden="1"/>
    </xf>
    <xf numFmtId="0" fontId="70" fillId="0" borderId="0" xfId="0" applyFont="1" applyAlignment="1" applyProtection="1">
      <alignment vertical="top" wrapText="1"/>
      <protection hidden="1"/>
    </xf>
    <xf numFmtId="0" fontId="15" fillId="0" borderId="37"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55" fillId="9" borderId="78" xfId="0" applyFont="1" applyFill="1" applyBorder="1" applyAlignment="1" applyProtection="1">
      <alignment horizontal="center" vertical="center" wrapText="1"/>
      <protection locked="0"/>
    </xf>
    <xf numFmtId="17" fontId="62" fillId="20" borderId="2" xfId="0" applyNumberFormat="1" applyFont="1" applyFill="1" applyBorder="1" applyAlignment="1" applyProtection="1">
      <alignment horizontal="center" vertical="center" wrapText="1"/>
      <protection locked="0"/>
    </xf>
    <xf numFmtId="1" fontId="13" fillId="0" borderId="0" xfId="0" applyNumberFormat="1" applyFont="1" applyAlignment="1">
      <alignment vertical="center"/>
    </xf>
    <xf numFmtId="1" fontId="62" fillId="0" borderId="12" xfId="0" applyNumberFormat="1" applyFont="1" applyBorder="1" applyAlignment="1" applyProtection="1">
      <alignment horizontal="center" vertical="center" wrapText="1"/>
      <protection locked="0"/>
    </xf>
    <xf numFmtId="1" fontId="62" fillId="0" borderId="11" xfId="0" applyNumberFormat="1" applyFont="1" applyBorder="1" applyAlignment="1" applyProtection="1">
      <alignment horizontal="center" vertical="center" wrapText="1"/>
      <protection hidden="1"/>
    </xf>
    <xf numFmtId="17" fontId="62" fillId="0" borderId="2" xfId="0" applyNumberFormat="1" applyFont="1" applyBorder="1" applyAlignment="1" applyProtection="1">
      <alignment horizontal="center" vertical="center" wrapText="1"/>
      <protection locked="0"/>
    </xf>
    <xf numFmtId="17" fontId="62" fillId="36" borderId="1" xfId="0" applyNumberFormat="1" applyFont="1" applyFill="1" applyBorder="1" applyAlignment="1" applyProtection="1">
      <alignment horizontal="center" vertical="center" wrapText="1"/>
      <protection locked="0"/>
    </xf>
    <xf numFmtId="0" fontId="75" fillId="0" borderId="0" xfId="0" applyFont="1" applyAlignment="1" applyProtection="1">
      <alignment horizontal="right" vertical="center" wrapText="1"/>
      <protection locked="0"/>
    </xf>
    <xf numFmtId="0" fontId="13" fillId="2" borderId="0" xfId="0" applyFont="1" applyFill="1" applyProtection="1">
      <protection hidden="1"/>
    </xf>
    <xf numFmtId="0" fontId="13" fillId="2" borderId="0" xfId="0" applyFont="1" applyFill="1" applyAlignment="1" applyProtection="1">
      <alignment horizontal="center" vertical="center"/>
      <protection hidden="1"/>
    </xf>
    <xf numFmtId="0" fontId="46" fillId="7" borderId="0" xfId="2" applyFont="1" applyFill="1" applyAlignment="1" applyProtection="1">
      <alignment horizontal="left" vertical="center" indent="4"/>
      <protection hidden="1"/>
    </xf>
    <xf numFmtId="0" fontId="46" fillId="7" borderId="0" xfId="2" applyFont="1" applyFill="1" applyAlignment="1" applyProtection="1">
      <alignment horizontal="left" vertical="center"/>
      <protection hidden="1"/>
    </xf>
    <xf numFmtId="0" fontId="14" fillId="7" borderId="0" xfId="2" applyFont="1" applyFill="1" applyAlignment="1" applyProtection="1">
      <alignment horizontal="left" vertical="center"/>
      <protection hidden="1"/>
    </xf>
    <xf numFmtId="0" fontId="14" fillId="7" borderId="0" xfId="2" applyFont="1" applyFill="1" applyAlignment="1" applyProtection="1">
      <alignment horizontal="left"/>
      <protection hidden="1"/>
    </xf>
    <xf numFmtId="0" fontId="49" fillId="0" borderId="0" xfId="0" applyFont="1" applyAlignment="1" applyProtection="1">
      <alignment horizontal="left" vertical="top" indent="2"/>
      <protection hidden="1"/>
    </xf>
    <xf numFmtId="0" fontId="26" fillId="0" borderId="0" xfId="0" applyFont="1" applyAlignment="1" applyProtection="1">
      <alignment horizontal="left" vertical="center"/>
      <protection hidden="1"/>
    </xf>
    <xf numFmtId="0" fontId="13" fillId="0" borderId="0" xfId="0" applyFont="1" applyAlignment="1" applyProtection="1">
      <alignment horizontal="center" vertical="center"/>
      <protection hidden="1"/>
    </xf>
    <xf numFmtId="0" fontId="55" fillId="0" borderId="0" xfId="0" applyFont="1" applyProtection="1">
      <protection hidden="1"/>
    </xf>
    <xf numFmtId="0" fontId="0" fillId="0" borderId="0" xfId="0" applyProtection="1">
      <protection hidden="1"/>
    </xf>
    <xf numFmtId="0" fontId="21" fillId="17" borderId="17" xfId="0" applyFont="1" applyFill="1" applyBorder="1" applyProtection="1">
      <protection hidden="1"/>
    </xf>
    <xf numFmtId="0" fontId="16" fillId="0" borderId="0" xfId="0" applyFont="1" applyProtection="1">
      <protection hidden="1"/>
    </xf>
    <xf numFmtId="0" fontId="17" fillId="0" borderId="0" xfId="2" applyFont="1" applyFill="1" applyAlignment="1" applyProtection="1">
      <alignment horizontal="left" wrapText="1"/>
      <protection hidden="1"/>
    </xf>
    <xf numFmtId="0" fontId="15" fillId="0" borderId="0" xfId="0" applyFont="1" applyProtection="1">
      <protection hidden="1"/>
    </xf>
    <xf numFmtId="0" fontId="46" fillId="7" borderId="48" xfId="2" applyFont="1" applyFill="1" applyBorder="1" applyAlignment="1" applyProtection="1">
      <alignment horizontal="left" vertical="center" indent="4"/>
      <protection hidden="1"/>
    </xf>
    <xf numFmtId="0" fontId="46" fillId="7" borderId="48" xfId="2" applyFont="1" applyFill="1" applyBorder="1" applyAlignment="1" applyProtection="1">
      <alignment horizontal="left" vertical="center" indent="2"/>
      <protection hidden="1"/>
    </xf>
    <xf numFmtId="0" fontId="21" fillId="7" borderId="48" xfId="3" applyFont="1" applyFill="1" applyBorder="1" applyProtection="1">
      <protection hidden="1"/>
    </xf>
    <xf numFmtId="0" fontId="21" fillId="0" borderId="48" xfId="3" applyFont="1" applyBorder="1" applyProtection="1">
      <protection hidden="1"/>
    </xf>
    <xf numFmtId="0" fontId="52" fillId="0" borderId="0" xfId="0" applyFont="1" applyProtection="1">
      <protection hidden="1"/>
    </xf>
    <xf numFmtId="0" fontId="21" fillId="7" borderId="0" xfId="3" applyFont="1" applyFill="1" applyProtection="1">
      <protection hidden="1"/>
    </xf>
    <xf numFmtId="0" fontId="21" fillId="0" borderId="0" xfId="3" applyFont="1" applyProtection="1">
      <protection hidden="1"/>
    </xf>
    <xf numFmtId="0" fontId="46" fillId="2" borderId="0" xfId="2" applyFont="1" applyFill="1" applyAlignment="1" applyProtection="1">
      <alignment horizontal="left" indent="1"/>
      <protection hidden="1"/>
    </xf>
    <xf numFmtId="0" fontId="46" fillId="2" borderId="0" xfId="2" applyFont="1" applyFill="1" applyAlignment="1" applyProtection="1">
      <alignment horizontal="left"/>
      <protection hidden="1"/>
    </xf>
    <xf numFmtId="0" fontId="21" fillId="2" borderId="0" xfId="3" applyFont="1" applyFill="1" applyProtection="1">
      <protection hidden="1"/>
    </xf>
    <xf numFmtId="0" fontId="47" fillId="2" borderId="0" xfId="2" applyFont="1" applyFill="1" applyAlignment="1" applyProtection="1">
      <alignment horizontal="left" vertical="top" indent="1"/>
      <protection hidden="1"/>
    </xf>
    <xf numFmtId="0" fontId="47" fillId="2" borderId="0" xfId="2" applyFont="1" applyFill="1" applyAlignment="1" applyProtection="1">
      <alignment horizontal="left" vertical="top"/>
      <protection hidden="1"/>
    </xf>
    <xf numFmtId="0" fontId="47" fillId="2" borderId="0" xfId="3" applyFont="1" applyFill="1" applyAlignment="1" applyProtection="1">
      <alignment horizontal="left" vertical="center" indent="1"/>
      <protection hidden="1"/>
    </xf>
    <xf numFmtId="0" fontId="47" fillId="2" borderId="0" xfId="3" applyFont="1" applyFill="1" applyAlignment="1" applyProtection="1">
      <alignment horizontal="left" vertical="center"/>
      <protection hidden="1"/>
    </xf>
    <xf numFmtId="0" fontId="12" fillId="23" borderId="49" xfId="3" applyFont="1" applyFill="1" applyBorder="1" applyAlignment="1" applyProtection="1">
      <alignment horizontal="left" vertical="center" indent="1"/>
      <protection hidden="1"/>
    </xf>
    <xf numFmtId="0" fontId="27" fillId="24" borderId="49" xfId="3" applyFont="1" applyFill="1" applyBorder="1" applyAlignment="1" applyProtection="1">
      <alignment vertical="center" wrapText="1"/>
      <protection hidden="1"/>
    </xf>
    <xf numFmtId="0" fontId="27" fillId="25" borderId="49" xfId="3" applyFont="1" applyFill="1" applyBorder="1" applyAlignment="1" applyProtection="1">
      <alignment vertical="center" wrapText="1"/>
      <protection hidden="1"/>
    </xf>
    <xf numFmtId="0" fontId="27" fillId="26" borderId="49" xfId="3" applyFont="1" applyFill="1" applyBorder="1" applyAlignment="1" applyProtection="1">
      <alignment vertical="center" wrapText="1"/>
      <protection hidden="1"/>
    </xf>
    <xf numFmtId="0" fontId="27" fillId="27" borderId="49" xfId="3" applyFont="1" applyFill="1" applyBorder="1" applyAlignment="1" applyProtection="1">
      <alignment vertical="center" wrapText="1"/>
      <protection hidden="1"/>
    </xf>
    <xf numFmtId="0" fontId="12" fillId="28" borderId="49" xfId="3" applyFont="1" applyFill="1" applyBorder="1" applyAlignment="1" applyProtection="1">
      <alignment vertical="center" wrapText="1"/>
      <protection hidden="1"/>
    </xf>
    <xf numFmtId="0" fontId="27" fillId="29" borderId="49" xfId="3" applyFont="1" applyFill="1" applyBorder="1" applyAlignment="1" applyProtection="1">
      <alignment vertical="center" wrapText="1"/>
      <protection hidden="1"/>
    </xf>
    <xf numFmtId="0" fontId="12" fillId="16" borderId="49" xfId="3" applyFont="1" applyFill="1" applyBorder="1" applyAlignment="1" applyProtection="1">
      <alignment vertical="center" wrapText="1"/>
      <protection hidden="1"/>
    </xf>
    <xf numFmtId="0" fontId="45" fillId="2" borderId="0" xfId="3" applyFont="1" applyFill="1" applyAlignment="1" applyProtection="1">
      <alignment horizontal="left" vertical="top" indent="1"/>
      <protection hidden="1"/>
    </xf>
    <xf numFmtId="0" fontId="51" fillId="2" borderId="0" xfId="3" applyFont="1" applyFill="1" applyAlignment="1" applyProtection="1">
      <alignment horizontal="left" vertical="center"/>
      <protection hidden="1"/>
    </xf>
    <xf numFmtId="0" fontId="18" fillId="2" borderId="0" xfId="3" applyFont="1" applyFill="1" applyProtection="1">
      <protection hidden="1"/>
    </xf>
    <xf numFmtId="0" fontId="12" fillId="23" borderId="0" xfId="3" applyFont="1" applyFill="1" applyAlignment="1" applyProtection="1">
      <alignment vertical="center"/>
      <protection hidden="1"/>
    </xf>
    <xf numFmtId="0" fontId="18" fillId="7" borderId="49" xfId="3" applyFont="1" applyFill="1" applyBorder="1" applyAlignment="1" applyProtection="1">
      <alignment horizontal="left" vertical="center" wrapText="1"/>
      <protection hidden="1"/>
    </xf>
    <xf numFmtId="0" fontId="27" fillId="20" borderId="49" xfId="3" applyFont="1" applyFill="1" applyBorder="1" applyAlignment="1" applyProtection="1">
      <alignment horizontal="left" vertical="center" wrapText="1"/>
      <protection hidden="1"/>
    </xf>
    <xf numFmtId="0" fontId="21" fillId="9" borderId="0" xfId="3" applyFont="1" applyFill="1" applyProtection="1">
      <protection hidden="1"/>
    </xf>
    <xf numFmtId="0" fontId="46" fillId="0" borderId="0" xfId="2" applyFont="1" applyFill="1" applyAlignment="1" applyProtection="1">
      <alignment horizontal="left" vertical="center"/>
      <protection hidden="1"/>
    </xf>
    <xf numFmtId="0" fontId="14" fillId="0" borderId="0" xfId="2" applyFont="1" applyFill="1" applyAlignment="1" applyProtection="1">
      <alignment horizontal="left" vertical="center"/>
      <protection hidden="1"/>
    </xf>
    <xf numFmtId="0" fontId="72" fillId="0" borderId="0" xfId="0" applyFont="1" applyProtection="1">
      <protection hidden="1"/>
    </xf>
    <xf numFmtId="0" fontId="21" fillId="0" borderId="0" xfId="0" applyFont="1" applyAlignment="1" applyProtection="1">
      <alignment vertical="center"/>
      <protection hidden="1"/>
    </xf>
    <xf numFmtId="0" fontId="35" fillId="2" borderId="9" xfId="0" applyFont="1" applyFill="1" applyBorder="1" applyAlignment="1" applyProtection="1">
      <alignment horizontal="right" vertical="center" wrapText="1"/>
      <protection hidden="1"/>
    </xf>
    <xf numFmtId="0" fontId="21" fillId="0" borderId="0" xfId="0" applyFont="1" applyAlignment="1" applyProtection="1">
      <alignment horizontal="center"/>
      <protection hidden="1"/>
    </xf>
    <xf numFmtId="0" fontId="32" fillId="2" borderId="9" xfId="0" applyFont="1" applyFill="1" applyBorder="1" applyAlignment="1" applyProtection="1">
      <alignment horizontal="center" vertical="center" wrapText="1"/>
      <protection hidden="1"/>
    </xf>
    <xf numFmtId="0" fontId="35" fillId="2" borderId="30" xfId="0" applyFont="1" applyFill="1" applyBorder="1" applyAlignment="1" applyProtection="1">
      <alignment horizontal="right" vertical="center" wrapText="1"/>
      <protection hidden="1"/>
    </xf>
    <xf numFmtId="0" fontId="23" fillId="0" borderId="0" xfId="0" applyFont="1" applyProtection="1">
      <protection hidden="1"/>
    </xf>
    <xf numFmtId="0" fontId="13" fillId="7" borderId="0" xfId="0" applyFont="1" applyFill="1" applyProtection="1">
      <protection hidden="1"/>
    </xf>
    <xf numFmtId="0" fontId="48" fillId="0" borderId="0" xfId="0" applyFont="1" applyAlignment="1" applyProtection="1">
      <alignment vertical="top"/>
      <protection hidden="1"/>
    </xf>
    <xf numFmtId="0" fontId="0" fillId="0" borderId="0" xfId="0" applyAlignment="1" applyProtection="1">
      <alignment vertical="center"/>
      <protection hidden="1"/>
    </xf>
    <xf numFmtId="0" fontId="17" fillId="0" borderId="0" xfId="2" applyFont="1" applyAlignment="1" applyProtection="1">
      <alignment horizontal="left" wrapText="1"/>
      <protection hidden="1"/>
    </xf>
    <xf numFmtId="0" fontId="69" fillId="0" borderId="0" xfId="0" applyFont="1" applyAlignment="1" applyProtection="1">
      <alignment vertical="top"/>
      <protection hidden="1"/>
    </xf>
    <xf numFmtId="49" fontId="15" fillId="3" borderId="36" xfId="0" applyNumberFormat="1" applyFont="1" applyFill="1" applyBorder="1" applyAlignment="1" applyProtection="1">
      <alignment horizontal="center" vertical="center"/>
      <protection hidden="1"/>
    </xf>
    <xf numFmtId="0" fontId="13" fillId="0" borderId="44" xfId="0" applyFont="1" applyBorder="1" applyAlignment="1" applyProtection="1">
      <alignment horizontal="left" vertical="center" wrapText="1"/>
      <protection hidden="1"/>
    </xf>
    <xf numFmtId="49" fontId="15" fillId="3" borderId="12" xfId="0" applyNumberFormat="1" applyFont="1" applyFill="1" applyBorder="1" applyAlignment="1" applyProtection="1">
      <alignment horizontal="center" vertical="center"/>
      <protection hidden="1"/>
    </xf>
    <xf numFmtId="0" fontId="70" fillId="0" borderId="0" xfId="0" applyFont="1" applyAlignment="1" applyProtection="1">
      <alignment vertical="center"/>
      <protection hidden="1"/>
    </xf>
    <xf numFmtId="0" fontId="13" fillId="0" borderId="45" xfId="0" applyFont="1" applyBorder="1" applyAlignment="1" applyProtection="1">
      <alignment horizontal="left" vertical="center" wrapText="1"/>
      <protection hidden="1"/>
    </xf>
    <xf numFmtId="0" fontId="13" fillId="2" borderId="0" xfId="0" applyFont="1" applyFill="1" applyAlignment="1" applyProtection="1">
      <alignment vertical="center"/>
      <protection hidden="1"/>
    </xf>
    <xf numFmtId="0" fontId="13" fillId="7" borderId="0" xfId="0" applyFont="1" applyFill="1" applyAlignment="1" applyProtection="1">
      <alignment vertical="center"/>
      <protection hidden="1"/>
    </xf>
    <xf numFmtId="0" fontId="48" fillId="0" borderId="0" xfId="0" applyFont="1" applyAlignment="1" applyProtection="1">
      <alignment vertical="center"/>
      <protection hidden="1"/>
    </xf>
    <xf numFmtId="0" fontId="17" fillId="0" borderId="0" xfId="2" applyFont="1" applyFill="1" applyAlignment="1" applyProtection="1">
      <alignment horizontal="left" vertical="center" wrapText="1"/>
      <protection hidden="1"/>
    </xf>
    <xf numFmtId="0" fontId="33" fillId="2" borderId="9" xfId="0" applyFont="1" applyFill="1" applyBorder="1" applyAlignment="1" applyProtection="1">
      <alignment horizontal="center" vertical="center" wrapText="1"/>
      <protection hidden="1"/>
    </xf>
    <xf numFmtId="0" fontId="36" fillId="2" borderId="9" xfId="0" applyFont="1" applyFill="1" applyBorder="1" applyAlignment="1" applyProtection="1">
      <alignment horizontal="center" vertical="center" wrapText="1"/>
      <protection hidden="1"/>
    </xf>
    <xf numFmtId="0" fontId="33" fillId="2" borderId="17"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protection hidden="1"/>
    </xf>
    <xf numFmtId="0" fontId="12" fillId="15" borderId="9" xfId="0" applyFont="1" applyFill="1" applyBorder="1" applyAlignment="1" applyProtection="1">
      <alignment horizontal="center" vertical="center" wrapText="1"/>
      <protection hidden="1"/>
    </xf>
    <xf numFmtId="0" fontId="12" fillId="15" borderId="17" xfId="0" applyFont="1" applyFill="1" applyBorder="1" applyAlignment="1" applyProtection="1">
      <alignment vertical="center" wrapText="1"/>
      <protection hidden="1"/>
    </xf>
    <xf numFmtId="0" fontId="12" fillId="15" borderId="19" xfId="0" applyFont="1" applyFill="1" applyBorder="1" applyAlignment="1" applyProtection="1">
      <alignment horizontal="left" vertical="center" wrapText="1"/>
      <protection hidden="1"/>
    </xf>
    <xf numFmtId="0" fontId="12" fillId="15" borderId="17" xfId="0" applyFont="1" applyFill="1" applyBorder="1" applyAlignment="1" applyProtection="1">
      <alignment horizontal="center" vertical="center" wrapText="1"/>
      <protection hidden="1"/>
    </xf>
    <xf numFmtId="0" fontId="13" fillId="15" borderId="0" xfId="0" applyFont="1" applyFill="1" applyAlignment="1" applyProtection="1">
      <alignment vertical="center"/>
      <protection hidden="1"/>
    </xf>
    <xf numFmtId="0" fontId="35" fillId="19" borderId="30" xfId="0" applyFont="1" applyFill="1" applyBorder="1" applyAlignment="1" applyProtection="1">
      <alignment horizontal="center" vertical="center" wrapText="1"/>
      <protection hidden="1"/>
    </xf>
    <xf numFmtId="0" fontId="35" fillId="19" borderId="20" xfId="0" applyFont="1" applyFill="1" applyBorder="1" applyAlignment="1" applyProtection="1">
      <alignment horizontal="left" vertical="center" wrapText="1"/>
      <protection hidden="1"/>
    </xf>
    <xf numFmtId="0" fontId="13" fillId="19" borderId="0" xfId="0" applyFont="1" applyFill="1" applyAlignment="1" applyProtection="1">
      <alignment vertical="center"/>
      <protection hidden="1"/>
    </xf>
    <xf numFmtId="0" fontId="13" fillId="2" borderId="1" xfId="0" applyFont="1" applyFill="1" applyBorder="1" applyAlignment="1" applyProtection="1">
      <alignment horizontal="center" vertical="center"/>
      <protection hidden="1"/>
    </xf>
    <xf numFmtId="0" fontId="18" fillId="0" borderId="0" xfId="0" quotePrefix="1" applyFont="1" applyAlignment="1" applyProtection="1">
      <alignment vertical="center" wrapText="1"/>
      <protection hidden="1"/>
    </xf>
    <xf numFmtId="0" fontId="21" fillId="0" borderId="0" xfId="0" applyFont="1" applyAlignment="1" applyProtection="1">
      <alignment horizontal="center" vertical="center" wrapText="1"/>
      <protection hidden="1"/>
    </xf>
    <xf numFmtId="0" fontId="35" fillId="19" borderId="21" xfId="0" applyFont="1" applyFill="1" applyBorder="1" applyAlignment="1" applyProtection="1">
      <alignment vertical="center" wrapText="1"/>
      <protection hidden="1"/>
    </xf>
    <xf numFmtId="0" fontId="35" fillId="19" borderId="16" xfId="0" applyFont="1" applyFill="1" applyBorder="1" applyAlignment="1" applyProtection="1">
      <alignment horizontal="center" vertical="center" wrapText="1"/>
      <protection hidden="1"/>
    </xf>
    <xf numFmtId="0" fontId="35" fillId="19" borderId="82" xfId="0" applyFont="1" applyFill="1" applyBorder="1" applyAlignment="1" applyProtection="1">
      <alignment horizontal="center" vertical="center" wrapText="1"/>
      <protection hidden="1"/>
    </xf>
    <xf numFmtId="0" fontId="35" fillId="19" borderId="83" xfId="0" applyFont="1" applyFill="1" applyBorder="1" applyAlignment="1" applyProtection="1">
      <alignment horizontal="center" vertical="center" wrapText="1"/>
      <protection hidden="1"/>
    </xf>
    <xf numFmtId="0" fontId="35" fillId="19" borderId="80" xfId="0" applyFont="1" applyFill="1" applyBorder="1" applyAlignment="1" applyProtection="1">
      <alignment horizontal="center" vertical="center" wrapText="1"/>
      <protection hidden="1"/>
    </xf>
    <xf numFmtId="0" fontId="35" fillId="19" borderId="79" xfId="0" applyFont="1" applyFill="1" applyBorder="1" applyAlignment="1" applyProtection="1">
      <alignment vertical="center" wrapText="1"/>
      <protection hidden="1"/>
    </xf>
    <xf numFmtId="0" fontId="35" fillId="19" borderId="81" xfId="0" applyFont="1" applyFill="1" applyBorder="1" applyAlignment="1" applyProtection="1">
      <alignment horizontal="left" vertical="center" wrapText="1"/>
      <protection hidden="1"/>
    </xf>
    <xf numFmtId="0" fontId="35" fillId="19" borderId="79" xfId="0" applyFont="1" applyFill="1" applyBorder="1" applyAlignment="1" applyProtection="1">
      <alignment horizontal="center" vertical="center" wrapText="1"/>
      <protection hidden="1"/>
    </xf>
    <xf numFmtId="0" fontId="48" fillId="0" borderId="0" xfId="0" applyFont="1" applyAlignment="1" applyProtection="1">
      <alignment horizontal="left" vertical="center"/>
      <protection hidden="1"/>
    </xf>
    <xf numFmtId="0" fontId="12" fillId="15" borderId="19" xfId="0" applyFont="1" applyFill="1" applyBorder="1" applyAlignment="1" applyProtection="1">
      <alignment vertical="center" wrapText="1"/>
      <protection hidden="1"/>
    </xf>
    <xf numFmtId="0" fontId="35" fillId="19" borderId="9" xfId="0" applyFont="1" applyFill="1" applyBorder="1" applyAlignment="1" applyProtection="1">
      <alignment horizontal="center" vertical="center" wrapText="1"/>
      <protection hidden="1"/>
    </xf>
    <xf numFmtId="0" fontId="35" fillId="19" borderId="19" xfId="0" applyFont="1" applyFill="1" applyBorder="1" applyAlignment="1" applyProtection="1">
      <alignment vertical="center" wrapText="1"/>
      <protection hidden="1"/>
    </xf>
    <xf numFmtId="0" fontId="35" fillId="19" borderId="19" xfId="0" applyFont="1" applyFill="1" applyBorder="1" applyAlignment="1" applyProtection="1">
      <alignment horizontal="left" vertical="center" wrapText="1"/>
      <protection hidden="1"/>
    </xf>
    <xf numFmtId="0" fontId="35" fillId="19" borderId="17" xfId="0" applyFont="1" applyFill="1" applyBorder="1" applyAlignment="1" applyProtection="1">
      <alignment horizontal="center" vertical="center" wrapText="1"/>
      <protection hidden="1"/>
    </xf>
    <xf numFmtId="0" fontId="35" fillId="0" borderId="0" xfId="0" applyFont="1" applyAlignment="1" applyProtection="1">
      <alignment horizontal="center" vertical="center" wrapText="1"/>
      <protection locked="0"/>
    </xf>
    <xf numFmtId="0" fontId="33" fillId="2" borderId="30" xfId="0" applyFont="1" applyFill="1" applyBorder="1" applyAlignment="1" applyProtection="1">
      <alignment horizontal="center" vertical="center" wrapText="1"/>
      <protection hidden="1"/>
    </xf>
    <xf numFmtId="0" fontId="36" fillId="2" borderId="30" xfId="0" applyFont="1" applyFill="1" applyBorder="1" applyAlignment="1" applyProtection="1">
      <alignment horizontal="center" vertical="center" wrapText="1"/>
      <protection hidden="1"/>
    </xf>
    <xf numFmtId="0" fontId="12" fillId="15" borderId="39" xfId="0" applyFont="1" applyFill="1" applyBorder="1" applyAlignment="1" applyProtection="1">
      <alignment horizontal="center" vertical="center" wrapText="1"/>
      <protection hidden="1"/>
    </xf>
    <xf numFmtId="0" fontId="12" fillId="15" borderId="22" xfId="0" applyFont="1" applyFill="1" applyBorder="1" applyAlignment="1" applyProtection="1">
      <alignment vertical="center" wrapText="1"/>
      <protection hidden="1"/>
    </xf>
    <xf numFmtId="0" fontId="12" fillId="15" borderId="22" xfId="0" applyFont="1" applyFill="1" applyBorder="1" applyAlignment="1" applyProtection="1">
      <alignment horizontal="left" vertical="center" wrapText="1"/>
      <protection hidden="1"/>
    </xf>
    <xf numFmtId="0" fontId="12" fillId="15" borderId="18" xfId="0" applyFont="1" applyFill="1" applyBorder="1" applyAlignment="1" applyProtection="1">
      <alignment horizontal="center" vertical="center" wrapText="1"/>
      <protection hidden="1"/>
    </xf>
    <xf numFmtId="0" fontId="35" fillId="19" borderId="0" xfId="0" applyFont="1" applyFill="1" applyAlignment="1" applyProtection="1">
      <alignment horizontal="center" vertical="center" wrapText="1"/>
      <protection hidden="1"/>
    </xf>
    <xf numFmtId="0" fontId="35" fillId="19" borderId="84" xfId="0" applyFont="1" applyFill="1" applyBorder="1" applyAlignment="1" applyProtection="1">
      <alignment horizontal="center" vertical="center" wrapText="1"/>
      <protection hidden="1"/>
    </xf>
    <xf numFmtId="0" fontId="13" fillId="7" borderId="0" xfId="0" applyFont="1" applyFill="1" applyAlignment="1" applyProtection="1">
      <alignment vertical="top"/>
      <protection hidden="1"/>
    </xf>
    <xf numFmtId="0" fontId="17" fillId="0" borderId="0" xfId="2" applyFont="1" applyFill="1" applyAlignment="1" applyProtection="1">
      <alignment horizontal="left" vertical="top" wrapText="1"/>
      <protection hidden="1"/>
    </xf>
    <xf numFmtId="0" fontId="13" fillId="0" borderId="0" xfId="0" applyFont="1" applyAlignment="1" applyProtection="1">
      <alignment horizontal="center" vertical="top"/>
      <protection hidden="1"/>
    </xf>
    <xf numFmtId="0" fontId="0" fillId="0" borderId="0" xfId="0" applyAlignment="1" applyProtection="1">
      <alignment vertical="top"/>
      <protection hidden="1"/>
    </xf>
    <xf numFmtId="0" fontId="12" fillId="15" borderId="32" xfId="0" applyFont="1" applyFill="1" applyBorder="1" applyAlignment="1" applyProtection="1">
      <alignment horizontal="center" wrapText="1"/>
      <protection hidden="1"/>
    </xf>
    <xf numFmtId="0" fontId="12" fillId="15" borderId="33" xfId="0" applyFont="1" applyFill="1" applyBorder="1" applyAlignment="1" applyProtection="1">
      <alignment wrapText="1"/>
      <protection hidden="1"/>
    </xf>
    <xf numFmtId="0" fontId="12" fillId="15" borderId="34" xfId="0" applyFont="1" applyFill="1" applyBorder="1" applyAlignment="1" applyProtection="1">
      <alignment horizontal="left" wrapText="1"/>
      <protection hidden="1"/>
    </xf>
    <xf numFmtId="0" fontId="12" fillId="15" borderId="33" xfId="0" applyFont="1" applyFill="1" applyBorder="1" applyAlignment="1" applyProtection="1">
      <alignment horizontal="center" wrapText="1"/>
      <protection hidden="1"/>
    </xf>
    <xf numFmtId="0" fontId="13" fillId="15" borderId="0" xfId="0" applyFont="1" applyFill="1" applyProtection="1">
      <protection hidden="1"/>
    </xf>
    <xf numFmtId="0" fontId="35" fillId="19" borderId="30" xfId="0" applyFont="1" applyFill="1" applyBorder="1" applyAlignment="1" applyProtection="1">
      <alignment horizontal="center" wrapText="1"/>
      <protection hidden="1"/>
    </xf>
    <xf numFmtId="0" fontId="35" fillId="19" borderId="21" xfId="0" applyFont="1" applyFill="1" applyBorder="1" applyAlignment="1" applyProtection="1">
      <alignment wrapText="1"/>
      <protection hidden="1"/>
    </xf>
    <xf numFmtId="0" fontId="35" fillId="19" borderId="20" xfId="0" applyFont="1" applyFill="1" applyBorder="1" applyAlignment="1" applyProtection="1">
      <alignment horizontal="left" wrapText="1"/>
      <protection hidden="1"/>
    </xf>
    <xf numFmtId="0" fontId="13" fillId="19" borderId="0" xfId="0" applyFont="1" applyFill="1" applyProtection="1">
      <protection hidden="1"/>
    </xf>
    <xf numFmtId="0" fontId="48" fillId="0" borderId="0" xfId="0" applyFont="1" applyAlignment="1" applyProtection="1">
      <alignment horizontal="left" vertical="top"/>
      <protection hidden="1"/>
    </xf>
    <xf numFmtId="0" fontId="13" fillId="0" borderId="0" xfId="0" applyFont="1" applyAlignment="1" applyProtection="1">
      <alignment vertical="center" wrapText="1"/>
      <protection hidden="1"/>
    </xf>
    <xf numFmtId="0" fontId="14" fillId="7" borderId="0" xfId="2" applyFont="1" applyFill="1" applyAlignment="1" applyProtection="1">
      <alignment horizontal="center" vertical="center"/>
      <protection hidden="1"/>
    </xf>
    <xf numFmtId="0" fontId="14" fillId="7" borderId="0" xfId="2" applyFont="1" applyFill="1" applyAlignment="1" applyProtection="1">
      <alignment horizontal="left" vertical="center" wrapText="1"/>
      <protection hidden="1"/>
    </xf>
    <xf numFmtId="0" fontId="49" fillId="0" borderId="0" xfId="0" applyFont="1" applyAlignment="1" applyProtection="1">
      <alignment vertical="center"/>
      <protection hidden="1"/>
    </xf>
    <xf numFmtId="0" fontId="14" fillId="0" borderId="0" xfId="2" applyFont="1" applyFill="1" applyAlignment="1" applyProtection="1">
      <alignment horizontal="center" vertical="center"/>
      <protection hidden="1"/>
    </xf>
    <xf numFmtId="0" fontId="14" fillId="0" borderId="0" xfId="2" applyFont="1" applyFill="1" applyAlignment="1" applyProtection="1">
      <alignment horizontal="left" vertical="center" wrapText="1"/>
      <protection hidden="1"/>
    </xf>
    <xf numFmtId="0" fontId="58" fillId="0" borderId="0" xfId="0" applyFont="1" applyAlignment="1" applyProtection="1">
      <alignment horizontal="left" vertical="center" wrapText="1"/>
      <protection hidden="1"/>
    </xf>
    <xf numFmtId="0" fontId="58" fillId="0" borderId="0" xfId="0" applyFont="1" applyAlignment="1" applyProtection="1">
      <alignment horizontal="center" vertical="center" wrapText="1"/>
      <protection hidden="1"/>
    </xf>
    <xf numFmtId="0" fontId="55" fillId="9" borderId="78" xfId="0" applyFont="1" applyFill="1" applyBorder="1" applyAlignment="1" applyProtection="1">
      <alignment horizontal="center" vertical="center" wrapText="1"/>
      <protection hidden="1"/>
    </xf>
    <xf numFmtId="0" fontId="55" fillId="9" borderId="37" xfId="0" applyFont="1" applyFill="1" applyBorder="1" applyAlignment="1" applyProtection="1">
      <alignment horizontal="center" vertical="center" wrapText="1"/>
      <protection hidden="1"/>
    </xf>
    <xf numFmtId="0" fontId="55" fillId="9" borderId="7" xfId="0" applyFont="1" applyFill="1" applyBorder="1" applyAlignment="1" applyProtection="1">
      <alignment horizontal="center" vertical="center" wrapText="1"/>
      <protection hidden="1"/>
    </xf>
    <xf numFmtId="0" fontId="13" fillId="36" borderId="1" xfId="0" applyFont="1" applyFill="1" applyBorder="1" applyAlignment="1" applyProtection="1">
      <alignment vertical="center" wrapText="1"/>
      <protection hidden="1"/>
    </xf>
    <xf numFmtId="0" fontId="13" fillId="8" borderId="27" xfId="0" applyFont="1" applyFill="1" applyBorder="1" applyAlignment="1" applyProtection="1">
      <alignment vertical="center" wrapText="1"/>
      <protection hidden="1"/>
    </xf>
    <xf numFmtId="17" fontId="62" fillId="20" borderId="12" xfId="0" applyNumberFormat="1" applyFont="1" applyFill="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1" fontId="13" fillId="0" borderId="0" xfId="0" applyNumberFormat="1" applyFont="1" applyAlignment="1" applyProtection="1">
      <alignment vertical="center"/>
      <protection hidden="1"/>
    </xf>
    <xf numFmtId="0" fontId="46" fillId="7" borderId="0" xfId="2" applyFont="1" applyFill="1" applyAlignment="1" applyProtection="1">
      <alignment horizontal="left"/>
      <protection hidden="1"/>
    </xf>
    <xf numFmtId="0" fontId="14" fillId="7" borderId="0" xfId="2" applyFont="1" applyFill="1" applyAlignment="1" applyProtection="1">
      <alignment horizontal="left" wrapText="1"/>
      <protection hidden="1"/>
    </xf>
    <xf numFmtId="0" fontId="14" fillId="0" borderId="0" xfId="2" applyFont="1" applyFill="1" applyAlignment="1" applyProtection="1">
      <alignment horizontal="left" wrapText="1"/>
      <protection hidden="1"/>
    </xf>
    <xf numFmtId="0" fontId="58" fillId="0" borderId="0" xfId="0" applyFont="1" applyAlignment="1" applyProtection="1">
      <alignment vertical="top" wrapText="1"/>
      <protection hidden="1"/>
    </xf>
    <xf numFmtId="0" fontId="29" fillId="0" borderId="0" xfId="0" applyFont="1" applyProtection="1">
      <protection hidden="1"/>
    </xf>
    <xf numFmtId="0" fontId="13" fillId="17" borderId="17" xfId="0" applyFont="1" applyFill="1" applyBorder="1" applyProtection="1">
      <protection hidden="1"/>
    </xf>
    <xf numFmtId="14" fontId="13" fillId="17" borderId="17" xfId="0" applyNumberFormat="1" applyFont="1" applyFill="1" applyBorder="1" applyProtection="1">
      <protection hidden="1"/>
    </xf>
    <xf numFmtId="9" fontId="13" fillId="12" borderId="18" xfId="0" applyNumberFormat="1" applyFont="1" applyFill="1" applyBorder="1" applyAlignment="1" applyProtection="1">
      <alignment horizontal="center" vertical="center"/>
      <protection hidden="1"/>
    </xf>
    <xf numFmtId="0" fontId="58" fillId="0" borderId="0" xfId="0" applyFont="1" applyAlignment="1" applyProtection="1">
      <alignment horizontal="left" vertical="center"/>
      <protection hidden="1"/>
    </xf>
    <xf numFmtId="0" fontId="7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58" fillId="31" borderId="0" xfId="0" applyFont="1" applyFill="1" applyAlignment="1" applyProtection="1">
      <alignment horizontal="left" vertical="center"/>
      <protection hidden="1"/>
    </xf>
    <xf numFmtId="0" fontId="58" fillId="29" borderId="0" xfId="0" applyFont="1" applyFill="1" applyAlignment="1" applyProtection="1">
      <alignment horizontal="left" vertical="center"/>
      <protection hidden="1"/>
    </xf>
    <xf numFmtId="0" fontId="58" fillId="32" borderId="0" xfId="0" applyFont="1" applyFill="1" applyAlignment="1" applyProtection="1">
      <alignment horizontal="left" vertical="center"/>
      <protection hidden="1"/>
    </xf>
    <xf numFmtId="0" fontId="58" fillId="35" borderId="0" xfId="0" applyFont="1" applyFill="1" applyAlignment="1" applyProtection="1">
      <alignment horizontal="left" vertical="center"/>
      <protection hidden="1"/>
    </xf>
    <xf numFmtId="0" fontId="58" fillId="34" borderId="0" xfId="0" applyFont="1" applyFill="1" applyAlignment="1" applyProtection="1">
      <alignment horizontal="left" vertical="center"/>
      <protection hidden="1"/>
    </xf>
    <xf numFmtId="0" fontId="58" fillId="33" borderId="0" xfId="0" applyFont="1" applyFill="1" applyAlignment="1" applyProtection="1">
      <alignment horizontal="left" vertical="center"/>
      <protection hidden="1"/>
    </xf>
    <xf numFmtId="0" fontId="58" fillId="28" borderId="0" xfId="0" applyFont="1" applyFill="1" applyAlignment="1" applyProtection="1">
      <alignment horizontal="left" vertical="center"/>
      <protection hidden="1"/>
    </xf>
    <xf numFmtId="0" fontId="13" fillId="0" borderId="74" xfId="0" applyFont="1" applyBorder="1" applyProtection="1">
      <protection hidden="1"/>
    </xf>
    <xf numFmtId="0" fontId="13" fillId="0" borderId="72" xfId="0" applyFont="1" applyBorder="1" applyProtection="1">
      <protection hidden="1"/>
    </xf>
    <xf numFmtId="0" fontId="18" fillId="0" borderId="0" xfId="0" applyFont="1" applyAlignment="1" applyProtection="1">
      <alignment vertical="top" wrapText="1"/>
      <protection hidden="1"/>
    </xf>
    <xf numFmtId="0" fontId="53" fillId="7" borderId="0" xfId="2" applyFont="1" applyFill="1" applyAlignment="1" applyProtection="1">
      <alignment horizontal="left" vertical="center" indent="7"/>
      <protection hidden="1"/>
    </xf>
    <xf numFmtId="0" fontId="49" fillId="0" borderId="0" xfId="0" applyFont="1" applyAlignment="1" applyProtection="1">
      <alignment horizontal="left" vertical="top" indent="8"/>
      <protection hidden="1"/>
    </xf>
    <xf numFmtId="0" fontId="12" fillId="23" borderId="30" xfId="0" applyFont="1" applyFill="1" applyBorder="1" applyAlignment="1" applyProtection="1">
      <alignment horizontal="center" vertical="center" wrapText="1"/>
      <protection hidden="1"/>
    </xf>
    <xf numFmtId="0" fontId="59" fillId="23" borderId="70" xfId="0" applyFont="1" applyFill="1" applyBorder="1" applyAlignment="1" applyProtection="1">
      <alignment horizontal="center" vertical="center"/>
      <protection hidden="1"/>
    </xf>
    <xf numFmtId="0" fontId="73" fillId="0" borderId="1" xfId="4" applyFont="1" applyBorder="1" applyAlignment="1" applyProtection="1">
      <alignment vertical="center" wrapText="1"/>
      <protection hidden="1"/>
    </xf>
    <xf numFmtId="0" fontId="21" fillId="0" borderId="1" xfId="0" quotePrefix="1" applyFont="1" applyBorder="1" applyAlignment="1" applyProtection="1">
      <alignment horizontal="left" vertical="center"/>
      <protection hidden="1"/>
    </xf>
    <xf numFmtId="0" fontId="73" fillId="0" borderId="1" xfId="4" applyFont="1" applyFill="1" applyBorder="1" applyAlignment="1" applyProtection="1">
      <alignment vertical="center" wrapText="1"/>
      <protection hidden="1"/>
    </xf>
    <xf numFmtId="0" fontId="73" fillId="0" borderId="1" xfId="4" quotePrefix="1" applyFont="1" applyBorder="1" applyAlignment="1" applyProtection="1">
      <alignment vertical="center" wrapText="1"/>
      <protection hidden="1"/>
    </xf>
    <xf numFmtId="0" fontId="73" fillId="0" borderId="1" xfId="4" applyFont="1" applyBorder="1" applyAlignment="1" applyProtection="1">
      <alignment wrapText="1"/>
      <protection hidden="1"/>
    </xf>
    <xf numFmtId="0" fontId="55" fillId="9" borderId="36" xfId="0" applyFont="1" applyFill="1" applyBorder="1" applyAlignment="1" applyProtection="1">
      <alignment horizontal="center" vertical="center" wrapText="1"/>
      <protection hidden="1"/>
    </xf>
    <xf numFmtId="17" fontId="62" fillId="0" borderId="16" xfId="0" applyNumberFormat="1" applyFont="1" applyBorder="1" applyAlignment="1" applyProtection="1">
      <alignment horizontal="left" vertical="center" wrapText="1"/>
      <protection hidden="1"/>
    </xf>
    <xf numFmtId="0" fontId="13" fillId="0" borderId="0" xfId="0" applyFont="1" applyAlignment="1" applyProtection="1">
      <alignment horizontal="left" vertical="center"/>
      <protection hidden="1"/>
    </xf>
    <xf numFmtId="1" fontId="62" fillId="0" borderId="1" xfId="0" applyNumberFormat="1" applyFont="1" applyBorder="1" applyAlignment="1" applyProtection="1">
      <alignment horizontal="center" vertical="center" wrapText="1"/>
      <protection locked="0"/>
    </xf>
    <xf numFmtId="17" fontId="62" fillId="20" borderId="1" xfId="0" applyNumberFormat="1" applyFont="1" applyFill="1" applyBorder="1" applyAlignment="1" applyProtection="1">
      <alignment horizontal="center" vertical="center" wrapText="1"/>
      <protection locked="0"/>
    </xf>
    <xf numFmtId="0" fontId="26" fillId="0" borderId="12" xfId="0" applyFont="1" applyBorder="1" applyAlignment="1" applyProtection="1">
      <alignment horizontal="left" vertical="center" wrapText="1"/>
      <protection locked="0"/>
    </xf>
    <xf numFmtId="0" fontId="14" fillId="0" borderId="0" xfId="2" applyFont="1" applyAlignment="1" applyProtection="1">
      <alignment horizontal="left" vertical="center"/>
      <protection hidden="1"/>
    </xf>
    <xf numFmtId="0" fontId="85" fillId="0" borderId="0" xfId="0" applyFont="1" applyProtection="1">
      <protection hidden="1"/>
    </xf>
    <xf numFmtId="0" fontId="67" fillId="22" borderId="0" xfId="0" applyFont="1" applyFill="1" applyProtection="1">
      <protection hidden="1"/>
    </xf>
    <xf numFmtId="0" fontId="15" fillId="2" borderId="1" xfId="0" applyFont="1" applyFill="1" applyBorder="1" applyAlignment="1" applyProtection="1">
      <alignment vertical="center"/>
      <protection hidden="1"/>
    </xf>
    <xf numFmtId="0" fontId="13" fillId="3" borderId="1" xfId="0" applyFont="1" applyFill="1" applyBorder="1" applyAlignment="1" applyProtection="1">
      <alignment vertical="center" wrapText="1"/>
      <protection hidden="1"/>
    </xf>
    <xf numFmtId="0" fontId="15" fillId="2" borderId="1" xfId="0" applyFont="1" applyFill="1" applyBorder="1" applyAlignment="1" applyProtection="1">
      <alignment horizontal="left" vertical="center" wrapText="1"/>
      <protection hidden="1"/>
    </xf>
    <xf numFmtId="0" fontId="11" fillId="0" borderId="1" xfId="4" applyBorder="1" applyAlignment="1" applyProtection="1">
      <alignment vertical="center" wrapText="1"/>
      <protection hidden="1"/>
    </xf>
    <xf numFmtId="0" fontId="86" fillId="0" borderId="1" xfId="4" applyFont="1" applyBorder="1" applyAlignment="1" applyProtection="1">
      <alignment vertical="center" wrapText="1"/>
      <protection hidden="1"/>
    </xf>
    <xf numFmtId="49" fontId="15" fillId="3" borderId="87" xfId="0" applyNumberFormat="1" applyFont="1" applyFill="1" applyBorder="1" applyAlignment="1" applyProtection="1">
      <alignment horizontal="center" vertical="center"/>
      <protection hidden="1"/>
    </xf>
    <xf numFmtId="49" fontId="15" fillId="3" borderId="13" xfId="0" applyNumberFormat="1" applyFont="1" applyFill="1" applyBorder="1" applyAlignment="1" applyProtection="1">
      <alignment horizontal="center" vertical="center"/>
      <protection hidden="1"/>
    </xf>
    <xf numFmtId="17" fontId="62" fillId="0" borderId="16" xfId="0" applyNumberFormat="1" applyFont="1" applyBorder="1" applyAlignment="1" applyProtection="1">
      <alignment horizontal="left" vertical="center" wrapText="1"/>
      <protection locked="0"/>
    </xf>
    <xf numFmtId="0" fontId="31" fillId="18" borderId="1" xfId="0" applyFont="1" applyFill="1" applyBorder="1" applyAlignment="1" applyProtection="1">
      <alignment horizontal="left" vertical="center"/>
      <protection locked="0"/>
    </xf>
    <xf numFmtId="0" fontId="31" fillId="18" borderId="1" xfId="0" applyFont="1" applyFill="1" applyBorder="1" applyAlignment="1" applyProtection="1">
      <alignment horizontal="left" vertical="center" wrapText="1"/>
      <protection locked="0"/>
    </xf>
    <xf numFmtId="0" fontId="87" fillId="0" borderId="1" xfId="4" quotePrefix="1" applyFont="1" applyBorder="1" applyAlignment="1" applyProtection="1">
      <alignment horizontal="left" vertical="center" wrapText="1"/>
      <protection hidden="1"/>
    </xf>
    <xf numFmtId="0" fontId="87" fillId="0" borderId="1" xfId="4" applyFont="1" applyBorder="1" applyAlignment="1" applyProtection="1">
      <alignment vertical="center" wrapText="1"/>
      <protection hidden="1"/>
    </xf>
    <xf numFmtId="0" fontId="21" fillId="2" borderId="1" xfId="3" applyFont="1" applyFill="1" applyBorder="1" applyAlignment="1" applyProtection="1">
      <alignment horizontal="left" vertical="center" wrapText="1"/>
      <protection hidden="1"/>
    </xf>
    <xf numFmtId="0" fontId="21" fillId="2" borderId="2" xfId="3" applyFont="1" applyFill="1" applyBorder="1" applyAlignment="1" applyProtection="1">
      <alignment horizontal="left" vertical="center" wrapText="1"/>
      <protection hidden="1"/>
    </xf>
    <xf numFmtId="0" fontId="67" fillId="15" borderId="51" xfId="3" applyFont="1" applyFill="1" applyBorder="1" applyAlignment="1" applyProtection="1">
      <alignment horizontal="center" vertical="center"/>
      <protection hidden="1"/>
    </xf>
    <xf numFmtId="0" fontId="67" fillId="28" borderId="51" xfId="3" applyFont="1" applyFill="1" applyBorder="1" applyAlignment="1" applyProtection="1">
      <alignment horizontal="center" vertical="center"/>
      <protection hidden="1"/>
    </xf>
    <xf numFmtId="0" fontId="26" fillId="0" borderId="1" xfId="0" applyFont="1" applyBorder="1" applyAlignment="1" applyProtection="1">
      <alignment horizontal="left" vertical="center" wrapText="1"/>
      <protection hidden="1"/>
    </xf>
    <xf numFmtId="0" fontId="13" fillId="0" borderId="43" xfId="0" applyFont="1" applyBorder="1" applyAlignment="1" applyProtection="1">
      <alignment horizontal="left" vertical="center" wrapText="1"/>
      <protection hidden="1"/>
    </xf>
    <xf numFmtId="0" fontId="21" fillId="0" borderId="2" xfId="0" applyFont="1" applyBorder="1" applyAlignment="1" applyProtection="1">
      <alignment horizontal="left" vertical="center" wrapText="1"/>
      <protection hidden="1"/>
    </xf>
    <xf numFmtId="0" fontId="21" fillId="0" borderId="42" xfId="0" applyFont="1" applyBorder="1" applyAlignment="1" applyProtection="1">
      <alignment horizontal="left" vertical="center" wrapText="1"/>
      <protection hidden="1"/>
    </xf>
    <xf numFmtId="0" fontId="87" fillId="0" borderId="1" xfId="4" applyFont="1" applyBorder="1" applyAlignment="1" applyProtection="1">
      <alignment vertical="center"/>
      <protection hidden="1"/>
    </xf>
    <xf numFmtId="0" fontId="92" fillId="0" borderId="1" xfId="0" applyFont="1" applyBorder="1" applyAlignment="1" applyProtection="1">
      <alignment vertical="center" wrapText="1"/>
      <protection hidden="1"/>
    </xf>
    <xf numFmtId="0" fontId="86" fillId="0" borderId="1" xfId="4" quotePrefix="1" applyFont="1" applyBorder="1" applyAlignment="1" applyProtection="1">
      <alignment vertical="center" wrapText="1"/>
      <protection hidden="1"/>
    </xf>
    <xf numFmtId="0" fontId="93" fillId="0" borderId="2" xfId="0" applyFont="1" applyBorder="1" applyAlignment="1" applyProtection="1">
      <alignment horizontal="left" vertical="center" wrapText="1"/>
      <protection hidden="1"/>
    </xf>
    <xf numFmtId="0" fontId="21" fillId="2" borderId="0" xfId="3" applyFont="1" applyFill="1" applyAlignment="1" applyProtection="1">
      <alignment horizontal="left" vertical="center" wrapText="1"/>
      <protection hidden="1"/>
    </xf>
    <xf numFmtId="0" fontId="21" fillId="2" borderId="0" xfId="3" applyFont="1" applyFill="1" applyAlignment="1" applyProtection="1">
      <alignment horizontal="left" vertical="center"/>
      <protection hidden="1"/>
    </xf>
    <xf numFmtId="0" fontId="18" fillId="2" borderId="0" xfId="3" applyFont="1" applyFill="1" applyAlignment="1" applyProtection="1">
      <alignment horizontal="left" vertical="center" wrapText="1"/>
      <protection hidden="1"/>
    </xf>
    <xf numFmtId="0" fontId="21" fillId="7" borderId="49" xfId="3" applyFont="1" applyFill="1" applyBorder="1" applyAlignment="1" applyProtection="1">
      <alignment vertical="center" wrapText="1"/>
      <protection hidden="1"/>
    </xf>
    <xf numFmtId="0" fontId="18" fillId="7" borderId="49" xfId="3" applyFont="1" applyFill="1" applyBorder="1" applyAlignment="1" applyProtection="1">
      <alignment vertical="center" wrapText="1"/>
      <protection hidden="1"/>
    </xf>
    <xf numFmtId="0" fontId="12" fillId="23" borderId="50" xfId="3" applyFont="1" applyFill="1" applyBorder="1" applyAlignment="1" applyProtection="1">
      <alignment horizontal="left" vertical="center" indent="1"/>
      <protection hidden="1"/>
    </xf>
    <xf numFmtId="0" fontId="12" fillId="23" borderId="0" xfId="3" applyFont="1" applyFill="1" applyAlignment="1" applyProtection="1">
      <alignment horizontal="left" vertical="center" indent="1"/>
      <protection hidden="1"/>
    </xf>
    <xf numFmtId="0" fontId="18" fillId="7" borderId="70" xfId="3" applyFont="1" applyFill="1" applyBorder="1" applyAlignment="1" applyProtection="1">
      <alignment vertical="center" wrapText="1"/>
      <protection hidden="1"/>
    </xf>
    <xf numFmtId="0" fontId="18" fillId="7" borderId="57" xfId="3" applyFont="1" applyFill="1" applyBorder="1" applyAlignment="1" applyProtection="1">
      <alignment vertical="center" wrapText="1"/>
      <protection hidden="1"/>
    </xf>
    <xf numFmtId="0" fontId="18" fillId="7" borderId="76" xfId="3" applyFont="1" applyFill="1" applyBorder="1" applyAlignment="1" applyProtection="1">
      <alignment vertical="center" wrapText="1"/>
      <protection hidden="1"/>
    </xf>
    <xf numFmtId="0" fontId="27" fillId="2" borderId="0" xfId="3" applyFont="1" applyFill="1" applyAlignment="1" applyProtection="1">
      <alignment horizontal="left" vertical="center" wrapText="1"/>
      <protection hidden="1"/>
    </xf>
    <xf numFmtId="0" fontId="21" fillId="7" borderId="53" xfId="3" applyFont="1" applyFill="1" applyBorder="1" applyAlignment="1" applyProtection="1">
      <alignment horizontal="left" vertical="center" wrapText="1"/>
      <protection hidden="1"/>
    </xf>
    <xf numFmtId="0" fontId="21" fillId="7" borderId="46" xfId="3" applyFont="1" applyFill="1" applyBorder="1" applyAlignment="1" applyProtection="1">
      <alignment horizontal="left" vertical="center" wrapText="1"/>
      <protection hidden="1"/>
    </xf>
    <xf numFmtId="0" fontId="21" fillId="7" borderId="54" xfId="3" applyFont="1" applyFill="1" applyBorder="1" applyAlignment="1" applyProtection="1">
      <alignment horizontal="left" vertical="center" wrapText="1"/>
      <protection hidden="1"/>
    </xf>
    <xf numFmtId="0" fontId="21" fillId="7" borderId="55" xfId="3" applyFont="1" applyFill="1" applyBorder="1" applyAlignment="1" applyProtection="1">
      <alignment horizontal="left" vertical="center" wrapText="1"/>
      <protection hidden="1"/>
    </xf>
    <xf numFmtId="0" fontId="21" fillId="7" borderId="47" xfId="3" applyFont="1" applyFill="1" applyBorder="1" applyAlignment="1" applyProtection="1">
      <alignment horizontal="left" vertical="center" wrapText="1"/>
      <protection hidden="1"/>
    </xf>
    <xf numFmtId="0" fontId="21" fillId="7" borderId="56" xfId="3" applyFont="1" applyFill="1" applyBorder="1" applyAlignment="1" applyProtection="1">
      <alignment horizontal="left" vertical="center" wrapText="1"/>
      <protection hidden="1"/>
    </xf>
    <xf numFmtId="0" fontId="27" fillId="20" borderId="51" xfId="3" applyFont="1" applyFill="1" applyBorder="1" applyAlignment="1" applyProtection="1">
      <alignment horizontal="left" vertical="center" wrapText="1"/>
      <protection hidden="1"/>
    </xf>
    <xf numFmtId="0" fontId="27" fillId="20" borderId="52" xfId="3" applyFont="1" applyFill="1" applyBorder="1" applyAlignment="1" applyProtection="1">
      <alignment horizontal="left" vertical="center" wrapText="1"/>
      <protection hidden="1"/>
    </xf>
    <xf numFmtId="0" fontId="18" fillId="7" borderId="51" xfId="3" applyFont="1" applyFill="1" applyBorder="1" applyAlignment="1" applyProtection="1">
      <alignment horizontal="left" vertical="center" wrapText="1"/>
      <protection hidden="1"/>
    </xf>
    <xf numFmtId="0" fontId="18" fillId="7" borderId="52" xfId="3" applyFont="1" applyFill="1" applyBorder="1" applyAlignment="1" applyProtection="1">
      <alignment horizontal="left" vertical="center" wrapText="1"/>
      <protection hidden="1"/>
    </xf>
    <xf numFmtId="0" fontId="21" fillId="7" borderId="49" xfId="3" applyFont="1" applyFill="1" applyBorder="1" applyAlignment="1" applyProtection="1">
      <alignment horizontal="left" vertical="center" wrapText="1"/>
      <protection hidden="1"/>
    </xf>
    <xf numFmtId="0" fontId="12" fillId="23" borderId="49" xfId="3" applyFont="1" applyFill="1" applyBorder="1" applyAlignment="1" applyProtection="1">
      <alignment horizontal="left" vertical="center"/>
      <protection hidden="1"/>
    </xf>
    <xf numFmtId="0" fontId="32" fillId="2" borderId="10" xfId="0" applyFont="1" applyFill="1" applyBorder="1" applyAlignment="1" applyProtection="1">
      <alignment horizontal="center" vertical="center" wrapText="1"/>
      <protection hidden="1"/>
    </xf>
    <xf numFmtId="0" fontId="18" fillId="0" borderId="23" xfId="0" applyFont="1" applyBorder="1" applyAlignment="1" applyProtection="1">
      <alignment vertical="center" wrapText="1"/>
      <protection hidden="1"/>
    </xf>
    <xf numFmtId="0" fontId="18"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70" fillId="0" borderId="0" xfId="0" applyFont="1" applyAlignment="1" applyProtection="1">
      <alignment horizontal="left" vertical="top" wrapText="1"/>
      <protection hidden="1"/>
    </xf>
    <xf numFmtId="0" fontId="30" fillId="0" borderId="0" xfId="0" applyFont="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71" fillId="0" borderId="0" xfId="4" applyFont="1" applyAlignment="1" applyProtection="1">
      <alignment horizontal="left" vertical="center" wrapText="1"/>
      <protection hidden="1"/>
    </xf>
    <xf numFmtId="0" fontId="30" fillId="0" borderId="23" xfId="0" applyFont="1" applyBorder="1" applyAlignment="1" applyProtection="1">
      <alignment horizontal="left" vertical="center" wrapText="1"/>
      <protection hidden="1"/>
    </xf>
    <xf numFmtId="0" fontId="12" fillId="15" borderId="17" xfId="0" applyFont="1" applyFill="1" applyBorder="1" applyAlignment="1">
      <alignment horizontal="left" vertical="center" wrapText="1"/>
    </xf>
    <xf numFmtId="0" fontId="12" fillId="15" borderId="19" xfId="0" applyFont="1" applyFill="1" applyBorder="1" applyAlignment="1">
      <alignment horizontal="left" vertical="center" wrapText="1"/>
    </xf>
    <xf numFmtId="0" fontId="35" fillId="19" borderId="17" xfId="0" applyFont="1" applyFill="1" applyBorder="1" applyAlignment="1">
      <alignment horizontal="left" vertical="center" wrapText="1"/>
    </xf>
    <xf numFmtId="0" fontId="35" fillId="19" borderId="19" xfId="0" applyFont="1" applyFill="1" applyBorder="1" applyAlignment="1">
      <alignment horizontal="left" vertical="center" wrapText="1"/>
    </xf>
    <xf numFmtId="0" fontId="21" fillId="19" borderId="43" xfId="0" applyFont="1" applyFill="1" applyBorder="1" applyAlignment="1" applyProtection="1">
      <alignment horizontal="left" vertical="center" wrapText="1"/>
      <protection locked="0"/>
    </xf>
    <xf numFmtId="0" fontId="21" fillId="19" borderId="77" xfId="0" applyFont="1" applyFill="1" applyBorder="1" applyAlignment="1" applyProtection="1">
      <alignment horizontal="left" vertical="center" wrapText="1"/>
      <protection locked="0"/>
    </xf>
    <xf numFmtId="0" fontId="43" fillId="23" borderId="6" xfId="0" applyFont="1" applyFill="1" applyBorder="1" applyAlignment="1" applyProtection="1">
      <alignment horizontal="right"/>
      <protection hidden="1"/>
    </xf>
    <xf numFmtId="0" fontId="43" fillId="23" borderId="8" xfId="0" applyFont="1" applyFill="1" applyBorder="1" applyAlignment="1" applyProtection="1">
      <alignment horizontal="right"/>
      <protection hidden="1"/>
    </xf>
    <xf numFmtId="0" fontId="9" fillId="20" borderId="60" xfId="0" applyFont="1" applyFill="1" applyBorder="1" applyAlignment="1" applyProtection="1">
      <alignment horizontal="left" vertical="center" wrapText="1"/>
      <protection hidden="1"/>
    </xf>
    <xf numFmtId="0" fontId="9" fillId="20" borderId="16" xfId="0" applyFont="1" applyFill="1" applyBorder="1" applyAlignment="1" applyProtection="1">
      <alignment horizontal="left" vertical="center" wrapText="1"/>
      <protection hidden="1"/>
    </xf>
    <xf numFmtId="0" fontId="9" fillId="20" borderId="61" xfId="0" applyFont="1" applyFill="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0" fontId="9" fillId="0" borderId="16"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26" fillId="0" borderId="0" xfId="0" applyFont="1" applyAlignment="1" applyProtection="1">
      <alignment horizontal="left" vertical="center"/>
      <protection hidden="1"/>
    </xf>
    <xf numFmtId="0" fontId="10" fillId="9" borderId="66" xfId="0" applyFont="1" applyFill="1" applyBorder="1" applyAlignment="1" applyProtection="1">
      <alignment horizontal="center"/>
      <protection hidden="1"/>
    </xf>
    <xf numFmtId="0" fontId="10" fillId="9" borderId="67" xfId="0" applyFont="1" applyFill="1" applyBorder="1" applyAlignment="1" applyProtection="1">
      <alignment horizontal="center"/>
      <protection hidden="1"/>
    </xf>
    <xf numFmtId="9" fontId="21" fillId="12" borderId="18" xfId="0" applyNumberFormat="1" applyFont="1" applyFill="1" applyBorder="1" applyAlignment="1" applyProtection="1">
      <alignment horizontal="center" vertical="center"/>
      <protection hidden="1"/>
    </xf>
    <xf numFmtId="9" fontId="21" fillId="12" borderId="0" xfId="0" applyNumberFormat="1" applyFont="1" applyFill="1" applyAlignment="1" applyProtection="1">
      <alignment horizontal="center" vertical="center"/>
      <protection hidden="1"/>
    </xf>
    <xf numFmtId="0" fontId="12" fillId="23" borderId="17" xfId="0" applyFont="1" applyFill="1" applyBorder="1" applyAlignment="1" applyProtection="1">
      <alignment horizontal="right" vertical="center"/>
      <protection hidden="1"/>
    </xf>
    <xf numFmtId="0" fontId="12" fillId="23" borderId="19" xfId="0" applyFont="1" applyFill="1" applyBorder="1" applyAlignment="1" applyProtection="1">
      <alignment horizontal="right" vertical="center"/>
      <protection hidden="1"/>
    </xf>
    <xf numFmtId="0" fontId="12" fillId="23" borderId="21" xfId="0" applyFont="1" applyFill="1" applyBorder="1" applyAlignment="1" applyProtection="1">
      <alignment horizontal="right" vertical="center"/>
      <protection hidden="1"/>
    </xf>
    <xf numFmtId="0" fontId="12" fillId="23" borderId="20" xfId="0" applyFont="1" applyFill="1" applyBorder="1" applyAlignment="1" applyProtection="1">
      <alignment horizontal="right" vertical="center"/>
      <protection hidden="1"/>
    </xf>
    <xf numFmtId="0" fontId="10" fillId="9" borderId="65" xfId="0" applyFont="1" applyFill="1" applyBorder="1" applyAlignment="1" applyProtection="1">
      <alignment horizontal="center" vertical="center"/>
      <protection hidden="1"/>
    </xf>
    <xf numFmtId="0" fontId="10" fillId="9" borderId="62" xfId="0" applyFont="1" applyFill="1" applyBorder="1" applyAlignment="1" applyProtection="1">
      <alignment horizontal="center" vertical="center"/>
      <protection hidden="1"/>
    </xf>
    <xf numFmtId="0" fontId="10" fillId="9" borderId="4" xfId="0" applyFont="1" applyFill="1" applyBorder="1" applyAlignment="1" applyProtection="1">
      <alignment horizontal="left" vertical="center"/>
      <protection hidden="1"/>
    </xf>
    <xf numFmtId="0" fontId="10" fillId="9" borderId="7" xfId="0" applyFont="1" applyFill="1" applyBorder="1" applyAlignment="1" applyProtection="1">
      <alignment horizontal="left" vertical="center"/>
      <protection hidden="1"/>
    </xf>
    <xf numFmtId="0" fontId="10" fillId="9" borderId="38" xfId="0" applyFont="1" applyFill="1" applyBorder="1" applyAlignment="1" applyProtection="1">
      <alignment horizontal="left" vertical="center"/>
      <protection hidden="1"/>
    </xf>
    <xf numFmtId="0" fontId="10" fillId="9" borderId="58" xfId="0" applyFont="1" applyFill="1" applyBorder="1" applyAlignment="1" applyProtection="1">
      <alignment horizontal="left" vertical="center"/>
      <protection hidden="1"/>
    </xf>
    <xf numFmtId="0" fontId="10" fillId="9" borderId="11" xfId="0" applyFont="1" applyFill="1" applyBorder="1" applyAlignment="1" applyProtection="1">
      <alignment horizontal="left" vertical="center"/>
      <protection hidden="1"/>
    </xf>
    <xf numFmtId="0" fontId="10" fillId="9" borderId="59" xfId="0" applyFont="1" applyFill="1" applyBorder="1" applyAlignment="1" applyProtection="1">
      <alignment horizontal="left" vertical="center"/>
      <protection hidden="1"/>
    </xf>
    <xf numFmtId="0" fontId="26" fillId="0" borderId="11" xfId="0" applyFont="1" applyBorder="1" applyAlignment="1">
      <alignment horizontal="left" vertical="top" wrapText="1"/>
    </xf>
    <xf numFmtId="0" fontId="43" fillId="23" borderId="5" xfId="0" applyFont="1" applyFill="1" applyBorder="1" applyAlignment="1">
      <alignment horizontal="center"/>
    </xf>
    <xf numFmtId="0" fontId="43" fillId="23" borderId="0" xfId="0" applyFont="1" applyFill="1" applyAlignment="1">
      <alignment horizontal="center"/>
    </xf>
    <xf numFmtId="0" fontId="10" fillId="9" borderId="3" xfId="0" applyFont="1" applyFill="1" applyBorder="1" applyAlignment="1">
      <alignment horizontal="right" wrapText="1"/>
    </xf>
    <xf numFmtId="0" fontId="10" fillId="9" borderId="16" xfId="0" applyFont="1" applyFill="1" applyBorder="1" applyAlignment="1">
      <alignment horizontal="right" wrapText="1"/>
    </xf>
    <xf numFmtId="0" fontId="10" fillId="9" borderId="2" xfId="0" applyFont="1" applyFill="1" applyBorder="1" applyAlignment="1">
      <alignment horizontal="right" wrapText="1"/>
    </xf>
    <xf numFmtId="0" fontId="43" fillId="23" borderId="1" xfId="0" applyFont="1" applyFill="1" applyBorder="1" applyAlignment="1">
      <alignment horizontal="center" vertical="center"/>
    </xf>
    <xf numFmtId="0" fontId="43" fillId="23" borderId="43" xfId="0" applyFont="1" applyFill="1" applyBorder="1" applyAlignment="1">
      <alignment horizontal="center" vertical="center"/>
    </xf>
    <xf numFmtId="0" fontId="43" fillId="23" borderId="15" xfId="0" applyFont="1" applyFill="1" applyBorder="1" applyAlignment="1">
      <alignment horizontal="center" vertical="center"/>
    </xf>
    <xf numFmtId="0" fontId="43" fillId="23" borderId="43" xfId="0" applyFont="1" applyFill="1" applyBorder="1" applyAlignment="1">
      <alignment horizontal="left" vertical="center"/>
    </xf>
    <xf numFmtId="0" fontId="43" fillId="23" borderId="15" xfId="0" applyFont="1" applyFill="1" applyBorder="1" applyAlignment="1">
      <alignment horizontal="left" vertical="center"/>
    </xf>
    <xf numFmtId="0" fontId="43" fillId="23" borderId="40" xfId="0" applyFont="1" applyFill="1" applyBorder="1" applyAlignment="1">
      <alignment horizontal="center" vertical="center"/>
    </xf>
    <xf numFmtId="0" fontId="43" fillId="23" borderId="41" xfId="0" applyFont="1" applyFill="1" applyBorder="1" applyAlignment="1">
      <alignment horizontal="center" vertical="center"/>
    </xf>
    <xf numFmtId="0" fontId="43" fillId="23" borderId="42" xfId="0" applyFont="1" applyFill="1" applyBorder="1" applyAlignment="1">
      <alignment horizontal="center" vertical="center"/>
    </xf>
    <xf numFmtId="0" fontId="43" fillId="23" borderId="24" xfId="0" applyFont="1" applyFill="1" applyBorder="1" applyAlignment="1">
      <alignment horizontal="center" vertical="center"/>
    </xf>
    <xf numFmtId="0" fontId="43" fillId="23" borderId="11" xfId="0" applyFont="1" applyFill="1" applyBorder="1" applyAlignment="1">
      <alignment horizontal="center" vertical="center"/>
    </xf>
    <xf numFmtId="0" fontId="43" fillId="23" borderId="29" xfId="0" applyFont="1" applyFill="1" applyBorder="1" applyAlignment="1">
      <alignment horizontal="center" vertical="center"/>
    </xf>
    <xf numFmtId="0" fontId="3" fillId="0" borderId="41" xfId="0" applyFont="1" applyBorder="1" applyAlignment="1">
      <alignment horizontal="right" vertical="center"/>
    </xf>
    <xf numFmtId="0" fontId="3" fillId="0" borderId="11" xfId="0" applyFont="1" applyBorder="1" applyAlignment="1">
      <alignment horizontal="right" vertical="center"/>
    </xf>
    <xf numFmtId="0" fontId="25" fillId="23" borderId="8" xfId="0" applyFont="1" applyFill="1" applyBorder="1" applyAlignment="1" applyProtection="1">
      <alignment horizontal="center" vertical="center" wrapText="1"/>
      <protection hidden="1"/>
    </xf>
    <xf numFmtId="0" fontId="25" fillId="23" borderId="85" xfId="0" applyFont="1" applyFill="1" applyBorder="1" applyAlignment="1" applyProtection="1">
      <alignment horizontal="center" vertical="center" wrapText="1"/>
      <protection hidden="1"/>
    </xf>
    <xf numFmtId="0" fontId="25" fillId="23" borderId="0" xfId="0" applyFont="1" applyFill="1" applyAlignment="1">
      <alignment horizontal="center" vertical="center" wrapText="1"/>
    </xf>
    <xf numFmtId="0" fontId="25" fillId="23" borderId="86" xfId="0" applyFont="1" applyFill="1" applyBorder="1" applyAlignment="1">
      <alignment horizontal="center" vertical="center" wrapText="1"/>
    </xf>
    <xf numFmtId="0" fontId="13" fillId="31" borderId="0" xfId="0" applyFont="1" applyFill="1" applyAlignment="1" applyProtection="1">
      <alignment horizontal="center" vertical="center" wrapText="1"/>
      <protection hidden="1"/>
    </xf>
    <xf numFmtId="0" fontId="21" fillId="9" borderId="0" xfId="0" applyFont="1" applyFill="1" applyAlignment="1" applyProtection="1">
      <alignment horizontal="left" vertical="center" wrapText="1"/>
      <protection hidden="1"/>
    </xf>
    <xf numFmtId="0" fontId="21" fillId="31" borderId="0" xfId="0" applyFont="1" applyFill="1" applyAlignment="1" applyProtection="1">
      <alignment horizontal="center" vertical="center" wrapText="1"/>
      <protection hidden="1"/>
    </xf>
    <xf numFmtId="0" fontId="21" fillId="0" borderId="0" xfId="0" applyFont="1" applyAlignment="1" applyProtection="1">
      <alignment horizontal="left" vertical="center" wrapText="1"/>
      <protection hidden="1"/>
    </xf>
    <xf numFmtId="0" fontId="46" fillId="7" borderId="0" xfId="2" applyFont="1" applyFill="1" applyAlignment="1" applyProtection="1">
      <alignment horizontal="left" vertical="center"/>
      <protection hidden="1"/>
    </xf>
    <xf numFmtId="0" fontId="49" fillId="0" borderId="0" xfId="0" applyFont="1" applyAlignment="1" applyProtection="1">
      <alignment horizontal="left"/>
      <protection hidden="1"/>
    </xf>
    <xf numFmtId="0" fontId="21" fillId="0" borderId="71" xfId="0" applyFont="1" applyBorder="1" applyAlignment="1" applyProtection="1">
      <alignment horizontal="left" vertical="center" wrapText="1"/>
      <protection hidden="1"/>
    </xf>
    <xf numFmtId="0" fontId="21" fillId="0" borderId="73" xfId="0" applyFont="1" applyBorder="1" applyAlignment="1" applyProtection="1">
      <alignment horizontal="left" vertical="center" wrapText="1"/>
      <protection hidden="1"/>
    </xf>
    <xf numFmtId="0" fontId="67" fillId="23" borderId="21" xfId="0" applyFont="1" applyFill="1" applyBorder="1" applyAlignment="1" applyProtection="1">
      <alignment horizontal="right" vertical="center"/>
      <protection hidden="1"/>
    </xf>
    <xf numFmtId="0" fontId="67" fillId="23" borderId="75" xfId="0" applyFont="1" applyFill="1" applyBorder="1" applyAlignment="1" applyProtection="1">
      <alignment horizontal="right" vertical="center"/>
      <protection hidden="1"/>
    </xf>
    <xf numFmtId="0" fontId="67" fillId="23" borderId="20" xfId="0" applyFont="1" applyFill="1" applyBorder="1" applyAlignment="1" applyProtection="1">
      <alignment horizontal="right" vertical="center"/>
      <protection hidden="1"/>
    </xf>
    <xf numFmtId="0" fontId="67" fillId="23" borderId="17" xfId="0" applyFont="1" applyFill="1" applyBorder="1" applyAlignment="1" applyProtection="1">
      <alignment horizontal="right" vertical="center"/>
      <protection hidden="1"/>
    </xf>
    <xf numFmtId="0" fontId="67" fillId="23" borderId="10" xfId="0" applyFont="1" applyFill="1" applyBorder="1" applyAlignment="1" applyProtection="1">
      <alignment horizontal="right" vertical="center"/>
      <protection hidden="1"/>
    </xf>
    <xf numFmtId="0" fontId="67" fillId="23" borderId="19" xfId="0" applyFont="1" applyFill="1" applyBorder="1" applyAlignment="1" applyProtection="1">
      <alignment horizontal="right" vertical="center"/>
      <protection hidden="1"/>
    </xf>
    <xf numFmtId="0" fontId="13" fillId="0" borderId="0" xfId="0" applyFont="1" applyAlignment="1">
      <alignment wrapText="1"/>
    </xf>
    <xf numFmtId="0" fontId="46" fillId="9" borderId="0" xfId="2" applyFont="1" applyFill="1" applyAlignment="1">
      <alignment horizontal="left" vertical="center"/>
    </xf>
    <xf numFmtId="0" fontId="21" fillId="17" borderId="17" xfId="0" applyFont="1" applyFill="1" applyBorder="1" applyAlignment="1" applyProtection="1">
      <protection hidden="1"/>
    </xf>
    <xf numFmtId="0" fontId="21" fillId="17" borderId="10" xfId="0" applyFont="1" applyFill="1" applyBorder="1" applyAlignment="1" applyProtection="1">
      <protection hidden="1"/>
    </xf>
    <xf numFmtId="14" fontId="21" fillId="17" borderId="21" xfId="0" applyNumberFormat="1" applyFont="1" applyFill="1" applyBorder="1" applyAlignment="1" applyProtection="1">
      <protection hidden="1"/>
    </xf>
    <xf numFmtId="14" fontId="21" fillId="17" borderId="75" xfId="0" applyNumberFormat="1" applyFont="1" applyFill="1" applyBorder="1" applyAlignment="1" applyProtection="1">
      <protection hidden="1"/>
    </xf>
  </cellXfs>
  <cellStyles count="6">
    <cellStyle name="Heading 1 2" xfId="2" xr:uid="{887864B1-3575-463D-A398-B608922E501D}"/>
    <cellStyle name="Hyperlink" xfId="4" builtinId="8"/>
    <cellStyle name="Input" xfId="5" builtinId="20" customBuiltin="1"/>
    <cellStyle name="Normal" xfId="0" builtinId="0"/>
    <cellStyle name="Normal 2" xfId="3" xr:uid="{0B12E700-BB70-4250-89F2-EF568F73E2E5}"/>
    <cellStyle name="Per cent" xfId="1" builtinId="5"/>
  </cellStyles>
  <dxfs count="529">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rgb="FFC65911"/>
      </font>
      <fill>
        <patternFill>
          <bgColor rgb="FFC65911"/>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00B0F0"/>
      </font>
      <fill>
        <patternFill>
          <bgColor rgb="FF00B0F0"/>
        </patternFill>
      </fill>
    </dxf>
    <dxf>
      <font>
        <color theme="0"/>
      </font>
      <fill>
        <patternFill>
          <bgColor theme="0"/>
        </patternFill>
      </fill>
    </dxf>
    <dxf>
      <font>
        <color rgb="FFC65911"/>
      </font>
      <fill>
        <patternFill>
          <bgColor rgb="FFC65911"/>
        </patternFill>
      </fill>
    </dxf>
    <dxf>
      <font>
        <color rgb="FFFFD966"/>
      </font>
      <fill>
        <patternFill>
          <bgColor rgb="FFFFD966"/>
        </patternFill>
      </fill>
    </dxf>
    <dxf>
      <font>
        <color rgb="FF7030A0"/>
      </font>
      <fill>
        <patternFill>
          <bgColor rgb="FF7030A0"/>
        </patternFill>
      </fill>
    </dxf>
    <dxf>
      <font>
        <color rgb="FF70AD47"/>
      </font>
      <fill>
        <patternFill>
          <bgColor rgb="FF70AD47"/>
        </patternFill>
      </fill>
    </dxf>
    <dxf>
      <font>
        <color rgb="FFC00000"/>
      </font>
      <fill>
        <patternFill>
          <bgColor rgb="FFC00000"/>
        </patternFill>
      </fill>
    </dxf>
    <dxf>
      <font>
        <color theme="0"/>
      </font>
      <fill>
        <patternFill>
          <bgColor theme="0"/>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C00000"/>
      </font>
      <fill>
        <patternFill>
          <bgColor rgb="FFC00000"/>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C00000"/>
      </font>
      <fill>
        <patternFill>
          <bgColor rgb="FFC00000"/>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00B0F0"/>
      </font>
      <fill>
        <patternFill>
          <bgColor rgb="FF00B0F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AD47"/>
      </font>
      <fill>
        <patternFill>
          <bgColor rgb="FF70AD47"/>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FFD966"/>
      </font>
      <fill>
        <patternFill>
          <bgColor rgb="FFFFD966"/>
        </patternFill>
      </fill>
    </dxf>
    <dxf>
      <font>
        <color rgb="FF70AD47"/>
      </font>
      <fill>
        <patternFill>
          <bgColor rgb="FF70AD47"/>
        </patternFill>
      </fill>
    </dxf>
    <dxf>
      <font>
        <color rgb="FF44546A"/>
      </font>
      <fill>
        <patternFill>
          <bgColor rgb="FF44546A"/>
        </patternFill>
      </fill>
    </dxf>
    <dxf>
      <font>
        <color rgb="FF7030A0"/>
      </font>
      <fill>
        <patternFill>
          <bgColor rgb="FF7030A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00B0F0"/>
      </font>
      <fill>
        <patternFill>
          <bgColor rgb="FF00B0F0"/>
        </patternFill>
      </fill>
    </dxf>
    <dxf>
      <font>
        <color rgb="FF7030A0"/>
      </font>
      <fill>
        <patternFill>
          <bgColor rgb="FF7030A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30A0"/>
      </font>
      <fill>
        <patternFill>
          <bgColor rgb="FF7030A0"/>
        </patternFill>
      </fill>
    </dxf>
    <dxf>
      <font>
        <color rgb="FFC65911"/>
      </font>
      <fill>
        <patternFill>
          <bgColor rgb="FFC65911"/>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70AD47"/>
      </font>
      <fill>
        <patternFill>
          <bgColor rgb="FF70AD47"/>
        </patternFill>
      </fill>
    </dxf>
    <dxf>
      <font>
        <color rgb="FF7030A0"/>
      </font>
      <fill>
        <patternFill>
          <bgColor rgb="FF7030A0"/>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44546A"/>
      </font>
      <fill>
        <patternFill>
          <bgColor rgb="FF44546A"/>
        </patternFill>
      </fill>
    </dxf>
    <dxf>
      <font>
        <color theme="0"/>
      </font>
      <fill>
        <patternFill>
          <bgColor theme="0"/>
        </patternFill>
      </fill>
    </dxf>
    <dxf>
      <font>
        <color rgb="FFC00000"/>
      </font>
      <fill>
        <patternFill>
          <bgColor rgb="FFC00000"/>
        </patternFill>
      </fill>
    </dxf>
    <dxf>
      <font>
        <color rgb="FF00B0F0"/>
      </font>
      <fill>
        <patternFill>
          <bgColor rgb="FF00B0F0"/>
        </patternFill>
      </fill>
    </dxf>
    <dxf>
      <font>
        <color rgb="FFC65911"/>
      </font>
      <fill>
        <patternFill>
          <bgColor rgb="FFC65911"/>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9C0006"/>
      </font>
      <fill>
        <patternFill>
          <bgColor rgb="FFFFC7CE"/>
        </patternFill>
      </fill>
    </dxf>
    <dxf>
      <font>
        <color theme="9" tint="-0.24994659260841701"/>
      </font>
      <fill>
        <patternFill>
          <bgColor theme="9" tint="0.59996337778862885"/>
        </patternFill>
      </fill>
    </dxf>
    <dxf>
      <fill>
        <patternFill>
          <bgColor rgb="FFDDEBF7"/>
        </patternFill>
      </fill>
      <border>
        <left style="thin">
          <color rgb="FF0070C0"/>
        </left>
        <right/>
        <top/>
        <bottom/>
        <vertical/>
        <horizontal/>
      </border>
    </dxf>
    <dxf>
      <font>
        <color theme="0"/>
      </font>
      <fill>
        <patternFill patternType="none">
          <bgColor auto="1"/>
        </patternFill>
      </fill>
      <border>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auto="1"/>
      </font>
      <fill>
        <patternFill patternType="solid">
          <bgColor rgb="FFDCEAF6"/>
        </patternFill>
      </fill>
      <border>
        <left/>
        <right style="thin">
          <color rgb="FF0070C0"/>
        </right>
        <top/>
        <bottom/>
        <vertical/>
        <horizontal/>
      </border>
    </dxf>
    <dxf>
      <font>
        <color theme="0"/>
      </font>
      <fill>
        <patternFill patternType="none">
          <bgColor auto="1"/>
        </patternFill>
      </fill>
      <border>
        <left/>
        <right/>
        <top/>
        <bottom/>
        <vertical/>
        <horizontal/>
      </border>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00B0F0"/>
      </font>
      <fill>
        <patternFill>
          <bgColor rgb="FF00B0F0"/>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70AD47"/>
      </font>
      <fill>
        <patternFill>
          <bgColor rgb="FF70AD47"/>
        </patternFill>
      </fill>
    </dxf>
    <dxf>
      <font>
        <color rgb="FF00B0F0"/>
      </font>
      <fill>
        <patternFill>
          <bgColor rgb="FF00B0F0"/>
        </patternFill>
      </fill>
    </dxf>
    <dxf>
      <font>
        <color rgb="FFC00000"/>
      </font>
      <fill>
        <patternFill>
          <bgColor rgb="FFC00000"/>
        </patternFill>
      </fill>
    </dxf>
    <dxf>
      <font>
        <color rgb="FFFFD966"/>
      </font>
      <fill>
        <patternFill>
          <bgColor rgb="FFFFD966"/>
        </patternFill>
      </fill>
    </dxf>
    <dxf>
      <font>
        <color rgb="FF44546A"/>
      </font>
      <fill>
        <patternFill>
          <bgColor rgb="FF44546A"/>
        </patternFill>
      </fill>
    </dxf>
    <dxf>
      <font>
        <color rgb="FFC65911"/>
      </font>
      <fill>
        <patternFill>
          <bgColor rgb="FFC65911"/>
        </patternFill>
      </fill>
    </dxf>
    <dxf>
      <font>
        <color rgb="FF7030A0"/>
      </font>
      <fill>
        <patternFill>
          <bgColor rgb="FF7030A0"/>
        </patternFill>
      </fill>
    </dxf>
    <dxf>
      <font>
        <color theme="0"/>
      </font>
      <fill>
        <patternFill>
          <bgColor theme="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7030A0"/>
      </font>
      <fill>
        <patternFill>
          <bgColor rgb="FF7030A0"/>
        </patternFill>
      </fill>
    </dxf>
    <dxf>
      <font>
        <color rgb="FF00B0F0"/>
      </font>
      <fill>
        <patternFill>
          <bgColor rgb="FF00B0F0"/>
        </patternFill>
      </fill>
    </dxf>
    <dxf>
      <font>
        <color rgb="FFC00000"/>
      </font>
      <fill>
        <patternFill>
          <bgColor rgb="FFC00000"/>
        </patternFill>
      </fill>
    </dxf>
    <dxf>
      <font>
        <color theme="0"/>
      </font>
      <fill>
        <patternFill>
          <bgColor theme="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rgb="FFFFD966"/>
      </font>
      <fill>
        <patternFill>
          <bgColor rgb="FFFFD966"/>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00B0F0"/>
      </font>
      <fill>
        <patternFill>
          <bgColor rgb="FF00B0F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70AD47"/>
      </font>
      <fill>
        <patternFill>
          <bgColor rgb="FF70AD47"/>
        </patternFill>
      </fill>
    </dxf>
    <dxf>
      <font>
        <color theme="0"/>
      </font>
      <fill>
        <patternFill>
          <bgColor theme="0"/>
        </patternFill>
      </fill>
    </dxf>
    <dxf>
      <font>
        <color rgb="FFFFD966"/>
      </font>
      <fill>
        <patternFill>
          <bgColor rgb="FFFFD966"/>
        </patternFill>
      </fill>
    </dxf>
    <dxf>
      <font>
        <color rgb="FFC00000"/>
      </font>
      <fill>
        <patternFill>
          <bgColor rgb="FFC00000"/>
        </patternFill>
      </fill>
    </dxf>
    <dxf>
      <font>
        <color theme="0"/>
      </font>
      <fill>
        <patternFill>
          <bgColor theme="0"/>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AD47"/>
      </font>
      <fill>
        <patternFill>
          <bgColor rgb="FF70AD47"/>
        </patternFill>
      </fill>
    </dxf>
    <dxf>
      <font>
        <color rgb="FF7030A0"/>
      </font>
      <fill>
        <patternFill>
          <bgColor rgb="FF7030A0"/>
        </patternFill>
      </fill>
    </dxf>
    <dxf>
      <font>
        <color rgb="FFC65911"/>
      </font>
      <fill>
        <patternFill>
          <bgColor rgb="FFC65911"/>
        </patternFill>
      </fill>
    </dxf>
    <dxf>
      <font>
        <color rgb="FF7030A0"/>
      </font>
      <fill>
        <patternFill>
          <bgColor rgb="FF7030A0"/>
        </patternFill>
      </fill>
    </dxf>
    <dxf>
      <font>
        <color rgb="FFC00000"/>
      </font>
      <fill>
        <patternFill>
          <bgColor rgb="FFC00000"/>
        </patternFill>
      </fill>
    </dxf>
    <dxf>
      <font>
        <color rgb="FFC65911"/>
      </font>
      <fill>
        <patternFill>
          <bgColor rgb="FFC65911"/>
        </patternFill>
      </fill>
    </dxf>
    <dxf>
      <font>
        <color rgb="FF00B0F0"/>
      </font>
      <fill>
        <patternFill>
          <bgColor rgb="FF00B0F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00B0F0"/>
      </font>
      <fill>
        <patternFill>
          <bgColor rgb="FF00B0F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theme="0"/>
      </font>
      <fill>
        <patternFill>
          <bgColor theme="0"/>
        </patternFill>
      </fill>
    </dxf>
    <dxf>
      <font>
        <color rgb="FF00B0F0"/>
      </font>
      <fill>
        <patternFill>
          <bgColor rgb="FF00B0F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rgb="FFFFD966"/>
      </font>
      <fill>
        <patternFill>
          <bgColor rgb="FFFFD966"/>
        </patternFill>
      </fill>
    </dxf>
    <dxf>
      <font>
        <color rgb="FFC65911"/>
      </font>
      <fill>
        <patternFill>
          <bgColor rgb="FFC65911"/>
        </patternFill>
      </fill>
    </dxf>
    <dxf>
      <font>
        <color rgb="FF7030A0"/>
      </font>
      <fill>
        <patternFill>
          <bgColor rgb="FF7030A0"/>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00B0F0"/>
      </font>
      <fill>
        <patternFill>
          <bgColor rgb="FF00B0F0"/>
        </patternFill>
      </fill>
    </dxf>
    <dxf>
      <font>
        <color rgb="FF44546A"/>
      </font>
      <fill>
        <patternFill>
          <bgColor rgb="FF44546A"/>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00B0F0"/>
      </font>
      <fill>
        <patternFill>
          <bgColor rgb="FF00B0F0"/>
        </patternFill>
      </fill>
    </dxf>
    <dxf>
      <font>
        <color theme="0"/>
      </font>
      <fill>
        <patternFill>
          <bgColor theme="0"/>
        </patternFill>
      </fill>
    </dxf>
    <dxf>
      <font>
        <color rgb="FFC00000"/>
      </font>
      <fill>
        <patternFill>
          <bgColor rgb="FFC0000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theme="0"/>
      </font>
      <fill>
        <patternFill>
          <bgColor theme="0"/>
        </patternFill>
      </fill>
    </dxf>
    <dxf>
      <font>
        <color rgb="FF7030A0"/>
      </font>
      <fill>
        <patternFill>
          <bgColor rgb="FF7030A0"/>
        </patternFill>
      </fill>
    </dxf>
    <dxf>
      <font>
        <color rgb="FF00B0F0"/>
      </font>
      <fill>
        <patternFill>
          <bgColor rgb="FF00B0F0"/>
        </patternFill>
      </fill>
    </dxf>
    <dxf>
      <font>
        <color rgb="FFC65911"/>
      </font>
      <fill>
        <patternFill>
          <bgColor rgb="FFC65911"/>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b/>
        <i val="0"/>
        <color theme="0"/>
      </font>
      <fill>
        <patternFill>
          <bgColor rgb="FF002060"/>
        </patternFill>
      </fill>
    </dxf>
    <dxf>
      <font>
        <color rgb="FF002060"/>
      </font>
      <fill>
        <patternFill>
          <bgColor rgb="FF002060"/>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3" tint="0.79998168889431442"/>
        </patternFill>
      </fill>
      <border>
        <left style="thin">
          <color auto="1"/>
        </left>
        <right style="thin">
          <color auto="1"/>
        </right>
        <top style="thin">
          <color auto="1"/>
        </top>
        <bottom style="thin">
          <color auto="1"/>
        </bottom>
        <vertical/>
        <horizontal/>
      </border>
    </dxf>
    <dxf>
      <font>
        <b val="0"/>
        <i/>
        <color theme="0" tint="-0.499984740745262"/>
      </font>
      <fill>
        <patternFill patternType="none">
          <bgColor auto="1"/>
        </patternFill>
      </fill>
      <border>
        <left style="thin">
          <color auto="1"/>
        </left>
        <right style="thin">
          <color auto="1"/>
        </right>
        <top style="thin">
          <color auto="1"/>
        </top>
        <bottom style="thin">
          <color auto="1"/>
        </bottom>
        <vertical/>
        <horizontal/>
      </border>
    </dxf>
    <dxf>
      <font>
        <b/>
        <i val="0"/>
        <color auto="1"/>
      </font>
      <border>
        <left style="thin">
          <color auto="1"/>
        </left>
        <right style="thin">
          <color auto="1"/>
        </right>
        <top style="thin">
          <color auto="1"/>
        </top>
        <bottom style="thin">
          <color auto="1"/>
        </bottom>
        <vertical/>
        <horizontal/>
      </border>
    </dxf>
    <dxf>
      <font>
        <b val="0"/>
        <i/>
        <color theme="2" tint="-0.499984740745262"/>
      </font>
      <fill>
        <patternFill>
          <bgColor theme="2"/>
        </patternFill>
      </fill>
      <border>
        <left style="thin">
          <color auto="1"/>
        </left>
        <right style="thin">
          <color auto="1"/>
        </right>
        <top style="thin">
          <color auto="1"/>
        </top>
        <bottom style="thin">
          <color auto="1"/>
        </bottom>
        <vertical/>
        <horizontal/>
      </border>
    </dxf>
    <dxf>
      <font>
        <b val="0"/>
        <i/>
        <color theme="0" tint="-0.499984740745262"/>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val="0"/>
        <i val="0"/>
        <color theme="0"/>
      </font>
      <fill>
        <patternFill patternType="none">
          <bgColor auto="1"/>
        </patternFill>
      </fill>
      <border>
        <left/>
        <right/>
        <top/>
        <bottom/>
        <vertical/>
        <horizontal/>
      </border>
    </dxf>
    <dxf>
      <font>
        <b val="0"/>
        <i val="0"/>
        <color theme="0"/>
      </font>
      <fill>
        <patternFill patternType="none">
          <bgColor auto="1"/>
        </patternFill>
      </fill>
      <border>
        <left/>
        <right/>
        <top/>
        <bottom/>
        <vertical/>
        <horizontal/>
      </border>
    </dxf>
    <dxf>
      <font>
        <color theme="0"/>
      </font>
      <border>
        <left/>
        <right/>
        <top/>
        <bottom/>
        <vertical/>
        <horizontal/>
      </border>
    </dxf>
    <dxf>
      <font>
        <b/>
        <i val="0"/>
        <color theme="0"/>
      </font>
      <fill>
        <patternFill>
          <bgColor rgb="FF002060"/>
        </patternFill>
      </fill>
      <border>
        <left style="thin">
          <color auto="1"/>
        </left>
        <right style="thin">
          <color auto="1"/>
        </right>
        <top style="thin">
          <color auto="1"/>
        </top>
        <bottom style="thin">
          <color auto="1"/>
        </bottom>
      </border>
    </dxf>
    <dxf>
      <font>
        <b/>
        <i val="0"/>
        <color rgb="FF2E3192"/>
      </font>
      <fill>
        <patternFill>
          <bgColor rgb="FF2E3192"/>
        </patternFill>
      </fill>
    </dxf>
    <dxf>
      <font>
        <b/>
        <i val="0"/>
        <color rgb="FF2E3192"/>
      </font>
      <fill>
        <patternFill>
          <bgColor rgb="FF2E3192"/>
        </patternFill>
      </fill>
    </dxf>
    <dxf>
      <font>
        <b/>
        <i val="0"/>
        <color rgb="FF2E3192"/>
      </font>
      <fill>
        <patternFill>
          <bgColor rgb="FF2E3192"/>
        </patternFill>
      </fill>
    </dxf>
    <dxf>
      <font>
        <b/>
        <i val="0"/>
        <color rgb="FF2E3192"/>
      </font>
      <fill>
        <patternFill>
          <bgColor rgb="FF2E3192"/>
        </patternFill>
      </fill>
    </dxf>
    <dxf>
      <font>
        <b/>
        <i val="0"/>
        <color theme="0"/>
      </font>
      <fill>
        <patternFill>
          <bgColor rgb="FF2E3192"/>
        </patternFill>
      </fill>
    </dxf>
    <dxf>
      <font>
        <color theme="9" tint="-0.499984740745262"/>
      </font>
      <fill>
        <patternFill>
          <bgColor theme="9" tint="0.59996337778862885"/>
        </patternFill>
      </fill>
    </dxf>
    <dxf>
      <font>
        <color rgb="FF9C0006"/>
      </font>
      <fill>
        <patternFill>
          <bgColor rgb="FFFFC7CE"/>
        </patternFill>
      </fill>
    </dxf>
    <dxf>
      <font>
        <color theme="9" tint="-0.24994659260841701"/>
      </font>
      <fill>
        <patternFill>
          <bgColor theme="9" tint="0.59996337778862885"/>
        </patternFill>
      </fill>
    </dxf>
    <dxf>
      <font>
        <color theme="9" tint="-0.499984740745262"/>
      </font>
      <fill>
        <patternFill>
          <bgColor theme="9" tint="0.59996337778862885"/>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theme="3"/>
      </font>
      <fill>
        <patternFill>
          <bgColor theme="4" tint="0.79998168889431442"/>
        </patternFill>
      </fill>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rgb="FFFFF2CC"/>
      </font>
      <fill>
        <patternFill>
          <bgColor rgb="FFFFF2CC"/>
        </patternFill>
      </fill>
      <border>
        <left style="thin">
          <color theme="0"/>
        </left>
        <right style="thin">
          <color theme="0"/>
        </right>
        <top style="thin">
          <color theme="0"/>
        </top>
        <bottom style="thin">
          <color theme="0"/>
        </bottom>
        <vertical/>
        <horizontal/>
      </border>
    </dxf>
    <dxf>
      <font>
        <b/>
        <i val="0"/>
      </font>
      <fill>
        <patternFill>
          <bgColor rgb="FFFFF2CC"/>
        </patternFill>
      </fill>
      <border>
        <left/>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rgb="FFFFF2CC"/>
      </font>
      <fill>
        <patternFill>
          <bgColor rgb="FFFFF2CC"/>
        </patternFill>
      </fill>
      <border>
        <left style="thin">
          <color theme="0"/>
        </left>
        <right style="thin">
          <color theme="0"/>
        </right>
        <top style="thin">
          <color theme="0"/>
        </top>
        <bottom style="thin">
          <color theme="0"/>
        </bottom>
        <vertical/>
        <horizontal/>
      </border>
    </dxf>
    <dxf>
      <font>
        <b/>
        <i val="0"/>
      </font>
      <fill>
        <patternFill>
          <bgColor rgb="FFFFF2CC"/>
        </patternFill>
      </fill>
      <border>
        <left/>
        <right/>
        <top style="thin">
          <color theme="0"/>
        </top>
        <bottom style="thin">
          <color theme="0"/>
        </bottom>
        <vertical/>
        <horizontal/>
      </border>
    </dxf>
    <dxf>
      <font>
        <b/>
        <i val="0"/>
      </font>
      <fill>
        <patternFill>
          <bgColor rgb="FFFFF2CC"/>
        </patternFill>
      </fill>
      <border>
        <left/>
        <right/>
        <top style="thin">
          <color theme="0"/>
        </top>
        <bottom style="thin">
          <color theme="0"/>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rgb="FFFFFFFF"/>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bottom style="thin">
          <color auto="1"/>
        </bottom>
        <vertical/>
        <horizontal/>
      </border>
    </dxf>
    <dxf>
      <border>
        <left/>
        <right/>
        <top/>
        <bottom/>
        <vertical/>
        <horizontal/>
      </border>
    </dxf>
    <dxf>
      <fill>
        <patternFill patternType="none">
          <bgColor auto="1"/>
        </patternFill>
      </fill>
      <border>
        <left/>
        <right/>
        <top/>
        <bottom/>
        <vertical/>
        <horizontal/>
      </border>
    </dxf>
    <dxf>
      <font>
        <b/>
        <i val="0"/>
        <color auto="1"/>
      </font>
      <fill>
        <patternFill>
          <bgColor theme="7" tint="0.59996337778862885"/>
        </patternFill>
      </fill>
      <border>
        <left style="thin">
          <color auto="1"/>
        </left>
        <right style="thin">
          <color auto="1"/>
        </right>
        <top style="thin">
          <color auto="1"/>
        </top>
        <bottom style="thin">
          <color auto="1"/>
        </bottom>
      </border>
    </dxf>
    <dxf>
      <font>
        <b/>
        <i val="0"/>
        <color auto="1"/>
      </font>
      <fill>
        <patternFill>
          <bgColor theme="9" tint="0.59996337778862885"/>
        </patternFill>
      </fill>
      <border>
        <left style="thin">
          <color auto="1"/>
        </left>
        <right style="thin">
          <color auto="1"/>
        </right>
        <top style="thin">
          <color auto="1"/>
        </top>
        <bottom style="thin">
          <color auto="1"/>
        </bottom>
      </border>
    </dxf>
    <dxf>
      <border>
        <left style="thin">
          <color auto="1"/>
        </left>
        <right style="thin">
          <color auto="1"/>
        </right>
        <bottom style="thin">
          <color auto="1"/>
        </bottom>
        <vertical/>
        <horizontal/>
      </border>
    </dxf>
    <dxf>
      <border>
        <left style="thin">
          <color auto="1"/>
        </left>
        <right style="thin">
          <color auto="1"/>
        </right>
      </border>
    </dxf>
    <dxf>
      <border>
        <left/>
        <right/>
        <top/>
        <bottom/>
        <vertical/>
        <horizontal/>
      </border>
    </dxf>
    <dxf>
      <border>
        <left style="thin">
          <color auto="1"/>
        </left>
        <right style="thin">
          <color auto="1"/>
        </right>
        <top style="thin">
          <color auto="1"/>
        </top>
        <bottom/>
        <vertical/>
        <horizontal/>
      </border>
    </dxf>
    <dxf>
      <border>
        <left/>
        <right/>
        <top/>
        <bottom/>
        <vertical/>
        <horizontal/>
      </border>
    </dxf>
    <dxf>
      <font>
        <color rgb="FF006100"/>
      </font>
      <fill>
        <patternFill>
          <bgColor rgb="FFC6EFCE"/>
        </patternFill>
      </fill>
    </dxf>
    <dxf>
      <font>
        <color rgb="FF9C5700"/>
      </font>
      <fill>
        <patternFill>
          <bgColor rgb="FFFFEB9C"/>
        </patternFill>
      </fill>
    </dxf>
    <dxf>
      <font>
        <color theme="8" tint="-0.499984740745262"/>
      </font>
      <fill>
        <patternFill>
          <bgColor theme="8" tint="0.79998168889431442"/>
        </patternFill>
      </fill>
    </dxf>
  </dxfs>
  <tableStyles count="0" defaultTableStyle="TableStyleMedium2" defaultPivotStyle="PivotStyleLight16"/>
  <colors>
    <mruColors>
      <color rgb="FF5E913B"/>
      <color rgb="FF0070C0"/>
      <color rgb="FFDCEAF6"/>
      <color rgb="FFDDEBF7"/>
      <color rgb="FFFFFFFF"/>
      <color rgb="FFFFF2CC"/>
      <color rgb="FFFFFBEF"/>
      <color rgb="FFC00000"/>
      <color rgb="FFC65911"/>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06/relationships/rdRichValue" Target="richData/rdrichvalue.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6998781752012E-2"/>
          <c:y val="6.5204187120220372E-2"/>
          <c:w val="0.56221709371994222"/>
          <c:h val="0.76243074183631709"/>
        </c:manualLayout>
      </c:layout>
      <c:doughnutChart>
        <c:varyColors val="1"/>
        <c:ser>
          <c:idx val="0"/>
          <c:order val="0"/>
          <c:dPt>
            <c:idx val="0"/>
            <c:bubble3D val="0"/>
            <c:spPr>
              <a:solidFill>
                <a:srgbClr val="002664"/>
              </a:solidFill>
              <a:ln w="19050">
                <a:solidFill>
                  <a:schemeClr val="bg1"/>
                </a:solidFill>
              </a:ln>
              <a:effectLst/>
            </c:spPr>
            <c:extLst>
              <c:ext xmlns:c16="http://schemas.microsoft.com/office/drawing/2014/chart" uri="{C3380CC4-5D6E-409C-BE32-E72D297353CC}">
                <c16:uniqueId val="{00000001-5235-4BED-A51E-DAC718D01FD8}"/>
              </c:ext>
            </c:extLst>
          </c:dPt>
          <c:dPt>
            <c:idx val="1"/>
            <c:bubble3D val="0"/>
            <c:spPr>
              <a:solidFill>
                <a:srgbClr val="DDEBF7"/>
              </a:solidFill>
              <a:ln w="19050">
                <a:solidFill>
                  <a:schemeClr val="bg1"/>
                </a:solidFill>
              </a:ln>
              <a:effectLst/>
            </c:spPr>
            <c:extLst>
              <c:ext xmlns:c16="http://schemas.microsoft.com/office/drawing/2014/chart" uri="{C3380CC4-5D6E-409C-BE32-E72D297353CC}">
                <c16:uniqueId val="{00000002-5235-4BED-A51E-DAC718D01FD8}"/>
              </c:ext>
            </c:extLst>
          </c:dPt>
          <c:dPt>
            <c:idx val="2"/>
            <c:bubble3D val="0"/>
            <c:spPr>
              <a:solidFill>
                <a:schemeClr val="bg2">
                  <a:lumMod val="90000"/>
                </a:schemeClr>
              </a:solidFill>
              <a:ln w="19050">
                <a:solidFill>
                  <a:schemeClr val="bg1"/>
                </a:solidFill>
              </a:ln>
              <a:effectLst/>
            </c:spPr>
            <c:extLst>
              <c:ext xmlns:c16="http://schemas.microsoft.com/office/drawing/2014/chart" uri="{C3380CC4-5D6E-409C-BE32-E72D297353CC}">
                <c16:uniqueId val="{00000003-5235-4BED-A51E-DAC718D01FD8}"/>
              </c:ext>
            </c:extLst>
          </c:dPt>
          <c:cat>
            <c:strRef>
              <c:f>'Dashboard - Scoring (Low)'!$Q$28:$Q$30</c:f>
              <c:strCache>
                <c:ptCount val="3"/>
                <c:pt idx="0">
                  <c:v>Criteria met</c:v>
                </c:pt>
                <c:pt idx="1">
                  <c:v>Criteria partially met</c:v>
                </c:pt>
                <c:pt idx="2">
                  <c:v>Criteria not met</c:v>
                </c:pt>
              </c:strCache>
            </c:strRef>
          </c:cat>
          <c:val>
            <c:numRef>
              <c:f>'Dashboard - Scoring (Low)'!$R$28:$R$30</c:f>
              <c:numCache>
                <c:formatCode>General</c:formatCode>
                <c:ptCount val="3"/>
                <c:pt idx="0">
                  <c:v>7</c:v>
                </c:pt>
                <c:pt idx="1">
                  <c:v>0</c:v>
                </c:pt>
                <c:pt idx="2">
                  <c:v>0</c:v>
                </c:pt>
              </c:numCache>
            </c:numRef>
          </c:val>
          <c:extLst>
            <c:ext xmlns:c16="http://schemas.microsoft.com/office/drawing/2014/chart" uri="{C3380CC4-5D6E-409C-BE32-E72D297353CC}">
              <c16:uniqueId val="{00000000-5235-4BED-A51E-DAC718D01FD8}"/>
            </c:ext>
          </c:extLst>
        </c:ser>
        <c:dLbls>
          <c:showLegendKey val="0"/>
          <c:showVal val="0"/>
          <c:showCatName val="0"/>
          <c:showSerName val="0"/>
          <c:showPercent val="0"/>
          <c:showBubbleSize val="0"/>
          <c:showLeaderLines val="1"/>
        </c:dLbls>
        <c:firstSliceAng val="0"/>
        <c:holeSize val="7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rgbClr val="002664"/>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6CC2EC2E-0552-4277-B7B8-A5B749E2C9A1}">
    <Anchor>
      <Comment id="{5518318F-CA01-402F-A701-71CF352ED05E}"/>
    </Anchor>
    <History>
      <Event time="2026-01-26T00:47:14.65" id="{BFEED925-F6E0-48E8-A8E2-7952D5BE79BD}">
        <Attribution userId="S::Matt.Raeburn@wsp.com::403bd679-9c81-4375-8a5c-8756f28cdbad" userName="Raeburn, Matt" userProvider="AD"/>
        <Anchor>
          <Comment id="{D93DDD45-9DEF-4144-9D03-0AFA432DBB5D}"/>
        </Anchor>
        <Create/>
      </Event>
      <Event time="2026-01-26T00:47:14.65" id="{227E3822-6279-4B7F-BB0D-89F274144E5E}">
        <Attribution userId="S::Matt.Raeburn@wsp.com::403bd679-9c81-4375-8a5c-8756f28cdbad" userName="Raeburn, Matt" userProvider="AD"/>
        <Anchor>
          <Comment id="{D93DDD45-9DEF-4144-9D03-0AFA432DBB5D}"/>
        </Anchor>
        <Assign userId="S::Ana.Koczanowski@wsp.com::8bb26f97-f380-4c2f-9d52-a3303f241497" userName="Koczanowski, Ana" userProvider="AD"/>
      </Event>
      <Event time="2026-01-26T00:47:14.65" id="{DC08E1B0-922E-467E-9DA3-FDFBBC85B402}">
        <Attribution userId="S::Matt.Raeburn@wsp.com::403bd679-9c81-4375-8a5c-8756f28cdbad" userName="Raeburn, Matt" userProvider="AD"/>
        <Anchor>
          <Comment id="{D93DDD45-9DEF-4144-9D03-0AFA432DBB5D}"/>
        </Anchor>
        <SetTitle title="@Koczanowski, Ana - Have reworded slightly, mostly for brevity"/>
      </Event>
      <Event time="2026-01-26T04:44:10.04" id="{F72A3BFC-A106-4711-9180-B915F2C8E27D}">
        <Attribution userId="S::Ana.Koczanowski@wsp.com::8bb26f97-f380-4c2f-9d52-a3303f241497" userName="Koczanowski, Ana" userProvider="AD"/>
        <Progress percentComplete="100"/>
      </Event>
    </History>
  </Task>
  <Task id="{18919162-1485-4C18-BE07-3CC83B8D7316}">
    <Anchor>
      <Comment id="{63170257-FBF1-4EE6-A259-1895C21CE57E}"/>
    </Anchor>
    <History>
      <Event time="2026-01-25T23:30:46.04" id="{7BAAC27E-EEFE-4B46-B0DE-1391A84CB711}">
        <Attribution userId="S::Matt.Raeburn@wsp.com::403bd679-9c81-4375-8a5c-8756f28cdbad" userName="Raeburn, Matt" userProvider="AD"/>
        <Anchor>
          <Comment id="{63170257-FBF1-4EE6-A259-1895C21CE57E}"/>
        </Anchor>
        <Create/>
      </Event>
      <Event time="2026-01-25T23:30:46.04" id="{1A9AB048-7BD5-4E48-A806-2576AC7E4B7C}">
        <Attribution userId="S::Matt.Raeburn@wsp.com::403bd679-9c81-4375-8a5c-8756f28cdbad" userName="Raeburn, Matt" userProvider="AD"/>
        <Anchor>
          <Comment id="{63170257-FBF1-4EE6-A259-1895C21CE57E}"/>
        </Anchor>
        <Assign userId="S::Ana.Koczanowski@wsp.com::8bb26f97-f380-4c2f-9d52-a3303f241497" userName="Koczanowski, Ana" userProvider="AD"/>
      </Event>
      <Event time="2026-01-25T23:30:46.04" id="{41C2BF86-12BC-47BB-AF54-34A5A5081595}">
        <Attribution userId="S::Matt.Raeburn@wsp.com::403bd679-9c81-4375-8a5c-8756f28cdbad" userName="Raeburn, Matt" userProvider="AD"/>
        <Anchor>
          <Comment id="{63170257-FBF1-4EE6-A259-1895C21CE57E}"/>
        </Anchor>
        <SetTitle title="@Koczanowski, Ana - Check that we’re using possessive with an apostrophe for “ organisation’s “ instead of “ organisations ” "/>
      </Event>
      <Event time="2026-01-26T21:09:13.30" id="{FE031FA0-0192-43F2-85B4-71F8C396B5C6}">
        <Attribution userId="S::Ana.Koczanowski@wsp.com::8bb26f97-f380-4c2f-9d52-a3303f241497" userName="Koczanowski, Ana" userProvider="AD"/>
        <Progress percentComplete="100"/>
      </Event>
    </History>
  </Task>
  <Task id="{48398168-9AAA-4D56-A979-DE2145506E95}">
    <Anchor>
      <Comment id="{5DFF63CE-89A8-4AB2-8FC6-E2B09EED39D9}"/>
    </Anchor>
    <History>
      <Event time="2026-01-25T23:29:13.82" id="{CE8F289B-E438-43A4-A842-E03396E97AEB}">
        <Attribution userId="S::Matt.Raeburn@wsp.com::403bd679-9c81-4375-8a5c-8756f28cdbad" userName="Raeburn, Matt" userProvider="AD"/>
        <Anchor>
          <Comment id="{E7F709EE-6E04-4E51-9940-2E625F56E3E5}"/>
        </Anchor>
        <Create/>
      </Event>
      <Event time="2026-01-25T23:29:13.82" id="{22D73AD3-8A5B-495A-B2D3-ED1DED960381}">
        <Attribution userId="S::Matt.Raeburn@wsp.com::403bd679-9c81-4375-8a5c-8756f28cdbad" userName="Raeburn, Matt" userProvider="AD"/>
        <Anchor>
          <Comment id="{E7F709EE-6E04-4E51-9940-2E625F56E3E5}"/>
        </Anchor>
        <Assign userId="S::Ana.Koczanowski@wsp.com::8bb26f97-f380-4c2f-9d52-a3303f241497" userName="Koczanowski, Ana" userProvider="AD"/>
      </Event>
      <Event time="2026-01-25T23:29:13.82" id="{7618E66C-D5A8-416C-9A66-5DDEDF3B751D}">
        <Attribution userId="S::Matt.Raeburn@wsp.com::403bd679-9c81-4375-8a5c-8756f28cdbad" userName="Raeburn, Matt" userProvider="AD"/>
        <Anchor>
          <Comment id="{E7F709EE-6E04-4E51-9940-2E625F56E3E5}"/>
        </Anchor>
        <SetTitle title="Minor point, but wouldn’t include ‘or similar’ unless we’re sure there’s something besides a strategic plan that would document this. Or better - we should give another specific example if we can think of one. (@Koczanowski, Ana )"/>
      </Event>
      <Event time="2026-01-26T21:10:05.79" id="{12586865-A9E9-41E8-90D2-B0AEAC96896A}">
        <Attribution userId="S::Ana.Koczanowski@wsp.com::8bb26f97-f380-4c2f-9d52-a3303f241497" userName="Koczanowski, Ana" userProvider="AD"/>
        <Progress percentComplete="100"/>
      </Event>
    </History>
  </Task>
  <Task id="{87FF2875-6D0D-400E-AD55-C069F2F09487}">
    <Anchor>
      <Comment id="{653046E8-9BD4-49E3-883E-0BBD166FC408}"/>
    </Anchor>
    <History>
      <Event time="2026-01-26T00:45:00.61" id="{68B3978F-17C1-4DEC-A41E-A3B06290959C}">
        <Attribution userId="S::Matt.Raeburn@wsp.com::403bd679-9c81-4375-8a5c-8756f28cdbad" userName="Raeburn, Matt" userProvider="AD"/>
        <Anchor>
          <Comment id="{653046E8-9BD4-49E3-883E-0BBD166FC408}"/>
        </Anchor>
        <Create/>
      </Event>
      <Event time="2026-01-26T00:45:00.61" id="{72F907E7-77EB-4989-BA3F-08A3DE40EF66}">
        <Attribution userId="S::Matt.Raeburn@wsp.com::403bd679-9c81-4375-8a5c-8756f28cdbad" userName="Raeburn, Matt" userProvider="AD"/>
        <Anchor>
          <Comment id="{653046E8-9BD4-49E3-883E-0BBD166FC408}"/>
        </Anchor>
        <Assign userId="S::Ana.Koczanowski@wsp.com::8bb26f97-f380-4c2f-9d52-a3303f241497" userName="Koczanowski, Ana" userProvider="AD"/>
      </Event>
      <Event time="2026-01-26T00:45:00.61" id="{D07136F6-FC4B-497D-8EE3-BA8C947AD9BF}">
        <Attribution userId="S::Matt.Raeburn@wsp.com::403bd679-9c81-4375-8a5c-8756f28cdbad" userName="Raeburn, Matt" userProvider="AD"/>
        <Anchor>
          <Comment id="{653046E8-9BD4-49E3-883E-0BBD166FC408}"/>
        </Anchor>
        <SetTitle title="@Koczanowski, Ana - Maybe something more in line with the ‘Implement transition planning by reviewing and revising organisation’s strategy, capital planning, and risk framework for consistency with the transition plan” but for procurement"/>
      </Event>
      <Event time="2026-01-27T04:53:29.33" id="{1B1BCFF9-4324-4F64-BB8D-4E6A1DE287C1}">
        <Attribution userId="S::Ana.Koczanowski@wsp.com::8bb26f97-f380-4c2f-9d52-a3303f241497" userName="Koczanowski, Ana" userProvider="AD"/>
        <Progress percentComplete="100"/>
      </Event>
    </History>
  </Task>
  <Task id="{5FE05377-7C8F-4945-9EF3-B0155AAFFD57}">
    <Anchor>
      <Comment id="{7D2077D5-BA48-4DB2-AF98-EB7898C79662}"/>
    </Anchor>
    <History>
      <Event time="2026-01-26T00:44:12.53" id="{BCE265A8-604A-4628-91F2-026EE48DA89E}">
        <Attribution userId="S::Matt.Raeburn@wsp.com::403bd679-9c81-4375-8a5c-8756f28cdbad" userName="Raeburn, Matt" userProvider="AD"/>
        <Anchor>
          <Comment id="{4D074E3E-CDF9-469A-AA49-CD509C2E8B2F}"/>
        </Anchor>
        <Create/>
      </Event>
      <Event time="2026-01-26T00:44:12.53" id="{D0C536E7-7809-44DD-A080-E22659A747B5}">
        <Attribution userId="S::Matt.Raeburn@wsp.com::403bd679-9c81-4375-8a5c-8756f28cdbad" userName="Raeburn, Matt" userProvider="AD"/>
        <Anchor>
          <Comment id="{4D074E3E-CDF9-469A-AA49-CD509C2E8B2F}"/>
        </Anchor>
        <Assign userId="S::Ana.Koczanowski@wsp.com::8bb26f97-f380-4c2f-9d52-a3303f241497" userName="Koczanowski, Ana" userProvider="AD"/>
      </Event>
      <Event time="2026-01-26T00:44:12.53" id="{CBE3A7C0-C3A7-4462-A95D-70CCE43C75F5}">
        <Attribution userId="S::Matt.Raeburn@wsp.com::403bd679-9c81-4375-8a5c-8756f28cdbad" userName="Raeburn, Matt" userProvider="AD"/>
        <Anchor>
          <Comment id="{4D074E3E-CDF9-469A-AA49-CD509C2E8B2F}"/>
        </Anchor>
        <SetTitle title="@Koczanowski, Ana - There’s always some influence, so I might revise beginning to say ‘To the extent the organisation has influence on reducing emissions and enhancing climate resilience across its value chain…’"/>
      </Event>
      <Event time="2026-01-26T21:11:40.27" id="{7D49E3AC-C2A6-472B-BECC-2E8DD2FA5EEC}">
        <Attribution userId="S::Ana.Koczanowski@wsp.com::8bb26f97-f380-4c2f-9d52-a3303f241497" userName="Koczanowski, Ana" userProvider="AD"/>
        <Progress percentComplete="100"/>
      </Event>
    </History>
  </Task>
  <Task id="{873E368D-7D2D-4A8A-8402-B2CEC879E265}">
    <Anchor>
      <Comment id="{9DC9EC00-FE94-4224-A24A-3EC2A5EEA037}"/>
    </Anchor>
    <History>
      <Event time="2026-01-25T23:26:51.95" id="{A5159B03-5284-47AD-BDCA-E475B2549FE3}">
        <Attribution userId="S::Matt.Raeburn@wsp.com::403bd679-9c81-4375-8a5c-8756f28cdbad" userName="Raeburn, Matt" userProvider="AD"/>
        <Anchor>
          <Comment id="{9DC9EC00-FE94-4224-A24A-3EC2A5EEA037}"/>
        </Anchor>
        <Create/>
      </Event>
      <Event time="2026-01-25T23:26:51.95" id="{884A3D2F-4228-4026-A082-B0ADA2C92617}">
        <Attribution userId="S::Matt.Raeburn@wsp.com::403bd679-9c81-4375-8a5c-8756f28cdbad" userName="Raeburn, Matt" userProvider="AD"/>
        <Anchor>
          <Comment id="{9DC9EC00-FE94-4224-A24A-3EC2A5EEA037}"/>
        </Anchor>
        <Assign userId="S::Ana.Koczanowski@wsp.com::8bb26f97-f380-4c2f-9d52-a3303f241497" userName="Koczanowski, Ana" userProvider="AD"/>
      </Event>
      <Event time="2026-01-25T23:26:51.95" id="{6FAA4A61-4EAA-4002-834A-55EB7913017F}">
        <Attribution userId="S::Matt.Raeburn@wsp.com::403bd679-9c81-4375-8a5c-8756f28cdbad" userName="Raeburn, Matt" userProvider="AD"/>
        <Anchor>
          <Comment id="{9DC9EC00-FE94-4224-A24A-3EC2A5EEA037}"/>
        </Anchor>
        <SetTitle title="@Koczanowski, Ana - I’ve edited this a bit just to shorten it"/>
      </Event>
      <Event time="2026-01-26T04:47:11.83" id="{E7CC99C0-39A4-4E74-A068-0769CCAFE85C}">
        <Attribution userId="S::Ana.Koczanowski@wsp.com::8bb26f97-f380-4c2f-9d52-a3303f241497" userName="Koczanowski, Ana" userProvider="AD"/>
        <Progress percentComplete="100"/>
      </Event>
    </History>
  </Task>
  <Task id="{900CA491-D12A-461F-951A-08A5ED2BD4F1}">
    <Anchor>
      <Comment id="{B990FC5B-2D3D-44F1-B60D-05253A65D043}"/>
    </Anchor>
    <History>
      <Event time="2026-01-26T00:42:18.95" id="{AB5F2A2C-01AC-4518-9E87-FE0B1A6EB72F}">
        <Attribution userId="S::Matt.Raeburn@wsp.com::403bd679-9c81-4375-8a5c-8756f28cdbad" userName="Raeburn, Matt" userProvider="AD"/>
        <Anchor>
          <Comment id="{9BEE836C-DA97-46A2-973E-F270E4211548}"/>
        </Anchor>
        <Create/>
      </Event>
      <Event time="2026-01-26T00:42:18.95" id="{DE82D5BC-D0CD-4102-B3C5-2F8B2EBA0539}">
        <Attribution userId="S::Matt.Raeburn@wsp.com::403bd679-9c81-4375-8a5c-8756f28cdbad" userName="Raeburn, Matt" userProvider="AD"/>
        <Anchor>
          <Comment id="{9BEE836C-DA97-46A2-973E-F270E4211548}"/>
        </Anchor>
        <Assign userId="S::Ana.Koczanowski@wsp.com::8bb26f97-f380-4c2f-9d52-a3303f241497" userName="Koczanowski, Ana" userProvider="AD"/>
      </Event>
      <Event time="2026-01-26T00:42:18.95" id="{8EE3050E-463C-4FC3-8DF6-85F6912C43FE}">
        <Attribution userId="S::Matt.Raeburn@wsp.com::403bd679-9c81-4375-8a5c-8756f28cdbad" userName="Raeburn, Matt" userProvider="AD"/>
        <Anchor>
          <Comment id="{9BEE836C-DA97-46A2-973E-F270E4211548}"/>
        </Anchor>
        <SetTitle title="@Koczanowski, Ana I’d say something more like ‘Implement transition planning by reviewing and revising organisation’s strategy, capital planning, and risk framework for consistency with the transition plan’."/>
      </Event>
      <Event time="2026-01-27T04:53:32.99" id="{7E628F25-A8E3-45AA-B73C-58149FE1C6A8}">
        <Attribution userId="S::Ana.Koczanowski@wsp.com::8bb26f97-f380-4c2f-9d52-a3303f241497" userName="Koczanowski, Ana" userProvider="AD"/>
        <Progress percentComplete="100"/>
      </Event>
    </History>
  </Task>
  <Task id="{06E0CFA2-8D08-4405-855A-F8E74E3FA62A}">
    <Anchor>
      <Comment id="{BE32659A-9D39-48B5-8189-AE4D19CFD419}"/>
    </Anchor>
    <History>
      <Event time="2026-01-26T00:51:39.05" id="{3913DCEE-DC97-49F2-8EE5-CB146901D251}">
        <Attribution userId="S::Matt.Raeburn@wsp.com::403bd679-9c81-4375-8a5c-8756f28cdbad" userName="Raeburn, Matt" userProvider="AD"/>
        <Anchor>
          <Comment id="{9B5B4219-63C8-4763-9513-31DFD075DA9F}"/>
        </Anchor>
        <Create/>
      </Event>
      <Event time="2026-01-26T00:51:39.05" id="{EC9ED7A2-0936-497D-8B05-0A2FC749BAAF}">
        <Attribution userId="S::Matt.Raeburn@wsp.com::403bd679-9c81-4375-8a5c-8756f28cdbad" userName="Raeburn, Matt" userProvider="AD"/>
        <Anchor>
          <Comment id="{9B5B4219-63C8-4763-9513-31DFD075DA9F}"/>
        </Anchor>
        <Assign userId="S::Ana.Koczanowski@wsp.com::8bb26f97-f380-4c2f-9d52-a3303f241497" userName="Koczanowski, Ana" userProvider="AD"/>
      </Event>
      <Event time="2026-01-26T00:51:39.05" id="{AE042841-56D0-452B-9934-2EF2D328B695}">
        <Attribution userId="S::Matt.Raeburn@wsp.com::403bd679-9c81-4375-8a5c-8756f28cdbad" userName="Raeburn, Matt" userProvider="AD"/>
        <Anchor>
          <Comment id="{9B5B4219-63C8-4763-9513-31DFD075DA9F}"/>
        </Anchor>
        <SetTitle title="@Koczanowski, Ana - There are more examples in Table 1 of DCCEEW’s disclosure: ELT, ARC… Secretary is ‘Accountable Authority’ https://www.nsw.gov.au/sites/default/files/noindex/2025-11/dcceew-annual-report-2024-25-volume-2-climate-related-financial…"/>
      </Event>
      <Event time="2026-01-26T21:14:59.98" id="{C0FE5C63-7682-4DE0-A38F-4C88A41F603F}">
        <Attribution userId="S::Ana.Koczanowski@wsp.com::8bb26f97-f380-4c2f-9d52-a3303f241497" userName="Koczanowski, Ana" userProvider="AD"/>
        <Progress percentComplete="100"/>
      </Event>
    </History>
  </Task>
  <Task id="{46E9D1C3-51FA-48BD-9387-A8D4146DE8FA}">
    <Anchor>
      <Comment id="{C53E46DA-3576-49FF-8895-9B6A2562E288}"/>
    </Anchor>
    <History>
      <Event time="2026-01-26T00:53:27.02" id="{CEAB7AB2-BCCA-44CA-AC76-5925FE673FB7}">
        <Attribution userId="S::Matt.Raeburn@wsp.com::403bd679-9c81-4375-8a5c-8756f28cdbad" userName="Raeburn, Matt" userProvider="AD"/>
        <Anchor>
          <Comment id="{C53E46DA-3576-49FF-8895-9B6A2562E288}"/>
        </Anchor>
        <Create/>
      </Event>
      <Event time="2026-01-26T00:53:27.02" id="{A849C6CA-75EF-4A52-975A-5EDC8077E5A1}">
        <Attribution userId="S::Matt.Raeburn@wsp.com::403bd679-9c81-4375-8a5c-8756f28cdbad" userName="Raeburn, Matt" userProvider="AD"/>
        <Anchor>
          <Comment id="{C53E46DA-3576-49FF-8895-9B6A2562E288}"/>
        </Anchor>
        <Assign userId="S::Ana.Koczanowski@wsp.com::8bb26f97-f380-4c2f-9d52-a3303f241497" userName="Koczanowski, Ana" userProvider="AD"/>
      </Event>
      <Event time="2026-01-26T00:53:27.02" id="{18448969-386E-43F2-ADFB-33B23D899DDE}">
        <Attribution userId="S::Matt.Raeburn@wsp.com::403bd679-9c81-4375-8a5c-8756f28cdbad" userName="Raeburn, Matt" userProvider="AD"/>
        <Anchor>
          <Comment id="{C53E46DA-3576-49FF-8895-9B6A2562E288}"/>
        </Anchor>
        <SetTitle title="@Koczanowski, Ana - Edit to be more about including TP reporting in (existing) internal reporting mechanisms..."/>
      </Event>
      <Event time="2026-01-26T04:33:30.09" id="{57A73D39-1FA8-4644-B074-41C86356A54E}">
        <Attribution userId="S::Ana.Koczanowski@wsp.com::8bb26f97-f380-4c2f-9d52-a3303f241497" userName="Koczanowski, Ana" userProvider="AD"/>
        <Progress percentComplete="100"/>
      </Event>
    </History>
  </Task>
  <Task id="{66FEDEC7-7A6B-402E-BEDE-CFD47A900EE0}">
    <Anchor>
      <Comment id="{2D4160DE-006A-42F2-AE43-1AF28ED963CE}"/>
    </Anchor>
    <History>
      <Event time="2026-01-26T02:14:32.05" id="{D1A98520-6E36-4D24-B322-92B16AC92EFF}">
        <Attribution userId="S::Matt.Raeburn@wsp.com::403bd679-9c81-4375-8a5c-8756f28cdbad" userName="Raeburn, Matt" userProvider="AD"/>
        <Anchor>
          <Comment id="{4D6510CE-71CF-4180-B04F-6430BBE2E98C}"/>
        </Anchor>
        <Create/>
      </Event>
      <Event time="2026-01-26T02:14:32.05" id="{B090AF07-9D67-4296-8C4D-B1E3387E98AF}">
        <Attribution userId="S::Matt.Raeburn@wsp.com::403bd679-9c81-4375-8a5c-8756f28cdbad" userName="Raeburn, Matt" userProvider="AD"/>
        <Anchor>
          <Comment id="{4D6510CE-71CF-4180-B04F-6430BBE2E98C}"/>
        </Anchor>
        <Assign userId="S::Ana.Koczanowski@wsp.com::8bb26f97-f380-4c2f-9d52-a3303f241497" userName="Koczanowski, Ana" userProvider="AD"/>
      </Event>
      <Event time="2026-01-26T02:14:32.05" id="{0A0EAB71-FD77-41CA-A170-5F838392FEF9}">
        <Attribution userId="S::Matt.Raeburn@wsp.com::403bd679-9c81-4375-8a5c-8756f28cdbad" userName="Raeburn, Matt" userProvider="AD"/>
        <Anchor>
          <Comment id="{4D6510CE-71CF-4180-B04F-6430BBE2E98C}"/>
        </Anchor>
        <SetTitle title="@Koczanowski, Ana suggest ‘Consider using decision-useful climate-related targets or metrics besides emissions (optional)’."/>
      </Event>
      <Event time="2026-01-26T04:30:29.13" id="{D92D586A-6EC3-44CC-B1AD-3B672B9C918D}">
        <Attribution userId="S::Ana.Koczanowski@wsp.com::8bb26f97-f380-4c2f-9d52-a3303f241497" userName="Koczanowski, Ana" userProvider="AD"/>
        <Progress percentComplete="100"/>
      </Event>
    </History>
  </Task>
  <Task id="{DB1F9ACD-BFDE-4C70-B17F-1028BBAB187B}">
    <Anchor>
      <Comment id="{B9EF3838-C5BE-4287-B00A-D4701BBEFFB2}"/>
    </Anchor>
    <History>
      <Event time="2026-01-26T02:07:12.35" id="{79F7D920-8494-4847-839C-2719BE495B48}">
        <Attribution userId="S::Matt.Raeburn@wsp.com::403bd679-9c81-4375-8a5c-8756f28cdbad" userName="Raeburn, Matt" userProvider="AD"/>
        <Anchor>
          <Comment id="{B9EF3838-C5BE-4287-B00A-D4701BBEFFB2}"/>
        </Anchor>
        <Create/>
      </Event>
      <Event time="2026-01-26T02:07:12.35" id="{C38F6933-F647-41FF-B8FC-4BF40FC296BF}">
        <Attribution userId="S::Matt.Raeburn@wsp.com::403bd679-9c81-4375-8a5c-8756f28cdbad" userName="Raeburn, Matt" userProvider="AD"/>
        <Anchor>
          <Comment id="{B9EF3838-C5BE-4287-B00A-D4701BBEFFB2}"/>
        </Anchor>
        <Assign userId="S::Ana.Koczanowski@wsp.com::8bb26f97-f380-4c2f-9d52-a3303f241497" userName="Koczanowski, Ana" userProvider="AD"/>
      </Event>
      <Event time="2026-01-26T02:07:12.35" id="{B1948BB6-972D-4F19-9F7B-7F7FA66397F0}">
        <Attribution userId="S::Matt.Raeburn@wsp.com::403bd679-9c81-4375-8a5c-8756f28cdbad" userName="Raeburn, Matt" userProvider="AD"/>
        <Anchor>
          <Comment id="{B9EF3838-C5BE-4287-B00A-D4701BBEFFB2}"/>
        </Anchor>
        <SetTitle title="@Koczanowski, Ana - Is ‘collate’ the right word?"/>
      </Event>
    </History>
  </Task>
  <Task id="{4FC1EDED-95B9-4893-9BB2-D400487FAD76}">
    <Anchor>
      <Comment id="{8DC5B02C-D4B1-42D5-A13D-291BE59F6FA7}"/>
    </Anchor>
    <History>
      <Event time="2026-01-25T23:32:44.87" id="{078D6993-C1E3-4DFC-AA03-03CC7765AAC8}">
        <Attribution userId="S::Matt.Raeburn@wsp.com::403bd679-9c81-4375-8a5c-8756f28cdbad" userName="Raeburn, Matt" userProvider="AD"/>
        <Anchor>
          <Comment id="{8DC5B02C-D4B1-42D5-A13D-291BE59F6FA7}"/>
        </Anchor>
        <Create/>
      </Event>
      <Event time="2026-01-25T23:32:44.87" id="{E36888F9-31E7-4408-AD3F-AD0847FDA3C8}">
        <Attribution userId="S::Matt.Raeburn@wsp.com::403bd679-9c81-4375-8a5c-8756f28cdbad" userName="Raeburn, Matt" userProvider="AD"/>
        <Anchor>
          <Comment id="{8DC5B02C-D4B1-42D5-A13D-291BE59F6FA7}"/>
        </Anchor>
        <Assign userId="S::Ana.Koczanowski@wsp.com::8bb26f97-f380-4c2f-9d52-a3303f241497" userName="Koczanowski, Ana" userProvider="AD"/>
      </Event>
      <Event time="2026-01-25T23:32:44.87" id="{E23E96AB-0915-4929-A57B-8FB84BF2160F}">
        <Attribution userId="S::Matt.Raeburn@wsp.com::403bd679-9c81-4375-8a5c-8756f28cdbad" userName="Raeburn, Matt" userProvider="AD"/>
        <Anchor>
          <Comment id="{8DC5B02C-D4B1-42D5-A13D-291BE59F6FA7}"/>
        </Anchor>
        <SetTitle title="@Koczanowski, Ana - This is close to restating the criteria. Maybe instead mention performing a physical and transition risk and opportunity assessment and linking them to the organisation’s purpose and strategy. (No need to also mention ‘objectives’)"/>
      </Event>
      <Event time="2026-01-26T23:28:26.30" id="{025A9AC3-94A8-4D0F-85DC-3F31525DDB4C}">
        <Attribution userId="S::Ana.Koczanowski@wsp.com::8bb26f97-f380-4c2f-9d52-a3303f241497" userName="Koczanowski, Ana" userProvider="AD"/>
        <Progress percentComplete="100"/>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96215</xdr:colOff>
      <xdr:row>0</xdr:row>
      <xdr:rowOff>173933</xdr:rowOff>
    </xdr:from>
    <xdr:to>
      <xdr:col>2</xdr:col>
      <xdr:colOff>191737</xdr:colOff>
      <xdr:row>0</xdr:row>
      <xdr:rowOff>787483</xdr:rowOff>
    </xdr:to>
    <xdr:pic>
      <xdr:nvPicPr>
        <xdr:cNvPr id="6" name="Picture 5">
          <a:extLst>
            <a:ext uri="{FF2B5EF4-FFF2-40B4-BE49-F238E27FC236}">
              <a16:creationId xmlns:a16="http://schemas.microsoft.com/office/drawing/2014/main" id="{4353B6A1-EECE-4167-B16D-3CD8D0FBBB73}"/>
            </a:ext>
          </a:extLst>
        </xdr:cNvPr>
        <xdr:cNvPicPr>
          <a:picLocks noChangeAspect="1"/>
        </xdr:cNvPicPr>
      </xdr:nvPicPr>
      <xdr:blipFill rotWithShape="1">
        <a:blip xmlns:r="http://schemas.openxmlformats.org/officeDocument/2006/relationships" r:embed="rId1"/>
        <a:srcRect t="784"/>
        <a:stretch/>
      </xdr:blipFill>
      <xdr:spPr>
        <a:xfrm>
          <a:off x="96215" y="173933"/>
          <a:ext cx="739633" cy="612915"/>
        </a:xfrm>
        <a:prstGeom prst="rect">
          <a:avLst/>
        </a:prstGeom>
      </xdr:spPr>
    </xdr:pic>
    <xdr:clientData/>
  </xdr:twoCellAnchor>
  <xdr:twoCellAnchor editAs="oneCell">
    <xdr:from>
      <xdr:col>2</xdr:col>
      <xdr:colOff>16565</xdr:colOff>
      <xdr:row>28</xdr:row>
      <xdr:rowOff>173935</xdr:rowOff>
    </xdr:from>
    <xdr:to>
      <xdr:col>6</xdr:col>
      <xdr:colOff>161543</xdr:colOff>
      <xdr:row>38</xdr:row>
      <xdr:rowOff>145247</xdr:rowOff>
    </xdr:to>
    <xdr:pic>
      <xdr:nvPicPr>
        <xdr:cNvPr id="2" name="Picture 1" title="Flow chart: the four stages of transition planning">
          <a:extLst>
            <a:ext uri="{FF2B5EF4-FFF2-40B4-BE49-F238E27FC236}">
              <a16:creationId xmlns:a16="http://schemas.microsoft.com/office/drawing/2014/main" id="{9DAAA310-57E2-5D0A-20BE-6C13DCC5F926}"/>
            </a:ext>
            <a:ext uri="{147F2762-F138-4A5C-976F-8EAC2B608ADB}">
              <a16:predDERef xmlns:a16="http://schemas.microsoft.com/office/drawing/2014/main" pred="{4353B6A1-EECE-4167-B16D-3CD8D0FBBB73}"/>
            </a:ext>
          </a:extLst>
        </xdr:cNvPr>
        <xdr:cNvPicPr>
          <a:picLocks noChangeAspect="1"/>
        </xdr:cNvPicPr>
      </xdr:nvPicPr>
      <xdr:blipFill>
        <a:blip xmlns:r="http://schemas.openxmlformats.org/officeDocument/2006/relationships" r:embed="rId2"/>
        <a:stretch>
          <a:fillRect/>
        </a:stretch>
      </xdr:blipFill>
      <xdr:spPr>
        <a:xfrm>
          <a:off x="646043" y="10378109"/>
          <a:ext cx="10513893" cy="37438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1</xdr:row>
      <xdr:rowOff>53975</xdr:rowOff>
    </xdr:from>
    <xdr:to>
      <xdr:col>0</xdr:col>
      <xdr:colOff>542291</xdr:colOff>
      <xdr:row>2</xdr:row>
      <xdr:rowOff>21588</xdr:rowOff>
    </xdr:to>
    <xdr:pic>
      <xdr:nvPicPr>
        <xdr:cNvPr id="4" name="Picture 1">
          <a:extLst>
            <a:ext uri="{FF2B5EF4-FFF2-40B4-BE49-F238E27FC236}">
              <a16:creationId xmlns:a16="http://schemas.microsoft.com/office/drawing/2014/main" id="{39A2C14D-808F-418F-A327-DDC2B2F948DF}"/>
            </a:ext>
          </a:extLst>
        </xdr:cNvPr>
        <xdr:cNvPicPr>
          <a:picLocks noChangeAspect="1"/>
        </xdr:cNvPicPr>
      </xdr:nvPicPr>
      <xdr:blipFill rotWithShape="1">
        <a:blip xmlns:r="http://schemas.openxmlformats.org/officeDocument/2006/relationships" r:embed="rId1"/>
        <a:srcRect t="784"/>
        <a:stretch/>
      </xdr:blipFill>
      <xdr:spPr>
        <a:xfrm>
          <a:off x="1" y="273050"/>
          <a:ext cx="552450" cy="4591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63914</xdr:colOff>
      <xdr:row>1</xdr:row>
      <xdr:rowOff>107949</xdr:rowOff>
    </xdr:from>
    <xdr:to>
      <xdr:col>0</xdr:col>
      <xdr:colOff>838980</xdr:colOff>
      <xdr:row>2</xdr:row>
      <xdr:rowOff>230725</xdr:rowOff>
    </xdr:to>
    <xdr:pic>
      <xdr:nvPicPr>
        <xdr:cNvPr id="2" name="Picture 1">
          <a:extLst>
            <a:ext uri="{FF2B5EF4-FFF2-40B4-BE49-F238E27FC236}">
              <a16:creationId xmlns:a16="http://schemas.microsoft.com/office/drawing/2014/main" id="{D681DEEB-00E9-49EC-8DA1-13EF63033615}"/>
            </a:ext>
          </a:extLst>
        </xdr:cNvPr>
        <xdr:cNvPicPr>
          <a:picLocks noChangeAspect="1"/>
        </xdr:cNvPicPr>
      </xdr:nvPicPr>
      <xdr:blipFill rotWithShape="1">
        <a:blip xmlns:r="http://schemas.openxmlformats.org/officeDocument/2006/relationships" r:embed="rId1"/>
        <a:srcRect t="784"/>
        <a:stretch/>
      </xdr:blipFill>
      <xdr:spPr>
        <a:xfrm>
          <a:off x="63914" y="327024"/>
          <a:ext cx="775066" cy="6180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19051</xdr:colOff>
      <xdr:row>1</xdr:row>
      <xdr:rowOff>73026</xdr:rowOff>
    </xdr:from>
    <xdr:to>
      <xdr:col>1</xdr:col>
      <xdr:colOff>1</xdr:colOff>
      <xdr:row>2</xdr:row>
      <xdr:rowOff>39231</xdr:rowOff>
    </xdr:to>
    <xdr:pic>
      <xdr:nvPicPr>
        <xdr:cNvPr id="4" name="Picture 1">
          <a:extLst>
            <a:ext uri="{FF2B5EF4-FFF2-40B4-BE49-F238E27FC236}">
              <a16:creationId xmlns:a16="http://schemas.microsoft.com/office/drawing/2014/main" id="{CEE37786-2AB4-4A9F-9FFC-299EE71B2B5D}"/>
            </a:ext>
          </a:extLst>
        </xdr:cNvPr>
        <xdr:cNvPicPr>
          <a:picLocks noChangeAspect="1"/>
        </xdr:cNvPicPr>
      </xdr:nvPicPr>
      <xdr:blipFill rotWithShape="1">
        <a:blip xmlns:r="http://schemas.openxmlformats.org/officeDocument/2006/relationships" r:embed="rId1"/>
        <a:srcRect t="784"/>
        <a:stretch/>
      </xdr:blipFill>
      <xdr:spPr>
        <a:xfrm>
          <a:off x="19051" y="292101"/>
          <a:ext cx="552450" cy="4615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1</xdr:row>
      <xdr:rowOff>66675</xdr:rowOff>
    </xdr:from>
    <xdr:to>
      <xdr:col>2</xdr:col>
      <xdr:colOff>822</xdr:colOff>
      <xdr:row>2</xdr:row>
      <xdr:rowOff>249555</xdr:rowOff>
    </xdr:to>
    <xdr:pic>
      <xdr:nvPicPr>
        <xdr:cNvPr id="5" name="Picture 22">
          <a:extLst>
            <a:ext uri="{FF2B5EF4-FFF2-40B4-BE49-F238E27FC236}">
              <a16:creationId xmlns:a16="http://schemas.microsoft.com/office/drawing/2014/main" id="{CA03E846-6BD1-43BE-A21E-17C30C1E792C}"/>
            </a:ext>
          </a:extLst>
        </xdr:cNvPr>
        <xdr:cNvPicPr>
          <a:picLocks noChangeAspect="1"/>
        </xdr:cNvPicPr>
      </xdr:nvPicPr>
      <xdr:blipFill rotWithShape="1">
        <a:blip xmlns:r="http://schemas.openxmlformats.org/officeDocument/2006/relationships" r:embed="rId1"/>
        <a:srcRect t="784"/>
        <a:stretch/>
      </xdr:blipFill>
      <xdr:spPr>
        <a:xfrm>
          <a:off x="76200" y="247650"/>
          <a:ext cx="838801" cy="695325"/>
        </a:xfrm>
        <a:prstGeom prst="rect">
          <a:avLst/>
        </a:prstGeom>
      </xdr:spPr>
    </xdr:pic>
    <xdr:clientData/>
  </xdr:twoCellAnchor>
  <xdr:twoCellAnchor>
    <xdr:from>
      <xdr:col>11</xdr:col>
      <xdr:colOff>198782</xdr:colOff>
      <xdr:row>9</xdr:row>
      <xdr:rowOff>173105</xdr:rowOff>
    </xdr:from>
    <xdr:to>
      <xdr:col>17</xdr:col>
      <xdr:colOff>38513</xdr:colOff>
      <xdr:row>33</xdr:row>
      <xdr:rowOff>864564</xdr:rowOff>
    </xdr:to>
    <xdr:graphicFrame macro="">
      <xdr:nvGraphicFramePr>
        <xdr:cNvPr id="7" name="Chart 12">
          <a:extLst>
            <a:ext uri="{FF2B5EF4-FFF2-40B4-BE49-F238E27FC236}">
              <a16:creationId xmlns:a16="http://schemas.microsoft.com/office/drawing/2014/main" id="{D6409372-F78D-1901-6AF5-2335A059A7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406400</xdr:colOff>
      <xdr:row>1</xdr:row>
      <xdr:rowOff>342900</xdr:rowOff>
    </xdr:from>
    <xdr:to>
      <xdr:col>3</xdr:col>
      <xdr:colOff>1428212</xdr:colOff>
      <xdr:row>3</xdr:row>
      <xdr:rowOff>152400</xdr:rowOff>
    </xdr:to>
    <xdr:pic>
      <xdr:nvPicPr>
        <xdr:cNvPr id="2" name="Picture 1">
          <a:extLst>
            <a:ext uri="{FF2B5EF4-FFF2-40B4-BE49-F238E27FC236}">
              <a16:creationId xmlns:a16="http://schemas.microsoft.com/office/drawing/2014/main" id="{8983F64A-70B0-4C43-8179-CF9DD687AA59}"/>
            </a:ext>
          </a:extLst>
        </xdr:cNvPr>
        <xdr:cNvPicPr>
          <a:picLocks noChangeAspect="1"/>
        </xdr:cNvPicPr>
      </xdr:nvPicPr>
      <xdr:blipFill rotWithShape="1">
        <a:blip xmlns:r="http://schemas.openxmlformats.org/officeDocument/2006/relationships" r:embed="rId1"/>
        <a:srcRect t="784"/>
        <a:stretch/>
      </xdr:blipFill>
      <xdr:spPr>
        <a:xfrm>
          <a:off x="409575" y="523875"/>
          <a:ext cx="1018637" cy="7524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419100</xdr:colOff>
      <xdr:row>1</xdr:row>
      <xdr:rowOff>180975</xdr:rowOff>
    </xdr:from>
    <xdr:to>
      <xdr:col>0</xdr:col>
      <xdr:colOff>1426942</xdr:colOff>
      <xdr:row>3</xdr:row>
      <xdr:rowOff>330563</xdr:rowOff>
    </xdr:to>
    <xdr:pic>
      <xdr:nvPicPr>
        <xdr:cNvPr id="4" name="Picture 3">
          <a:extLst>
            <a:ext uri="{FF2B5EF4-FFF2-40B4-BE49-F238E27FC236}">
              <a16:creationId xmlns:a16="http://schemas.microsoft.com/office/drawing/2014/main" id="{10118EE0-21E2-49E8-B9A6-4C7822B1957B}"/>
            </a:ext>
          </a:extLst>
        </xdr:cNvPr>
        <xdr:cNvPicPr>
          <a:picLocks noChangeAspect="1"/>
        </xdr:cNvPicPr>
      </xdr:nvPicPr>
      <xdr:blipFill rotWithShape="1">
        <a:blip xmlns:r="http://schemas.openxmlformats.org/officeDocument/2006/relationships" r:embed="rId1"/>
        <a:srcRect t="784"/>
        <a:stretch/>
      </xdr:blipFill>
      <xdr:spPr>
        <a:xfrm>
          <a:off x="419100" y="361950"/>
          <a:ext cx="1025622" cy="9554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174624</xdr:colOff>
      <xdr:row>1</xdr:row>
      <xdr:rowOff>133351</xdr:rowOff>
    </xdr:from>
    <xdr:to>
      <xdr:col>0</xdr:col>
      <xdr:colOff>1219200</xdr:colOff>
      <xdr:row>3</xdr:row>
      <xdr:rowOff>425451</xdr:rowOff>
    </xdr:to>
    <xdr:pic>
      <xdr:nvPicPr>
        <xdr:cNvPr id="3" name="Picture 2">
          <a:extLst>
            <a:ext uri="{FF2B5EF4-FFF2-40B4-BE49-F238E27FC236}">
              <a16:creationId xmlns:a16="http://schemas.microsoft.com/office/drawing/2014/main" id="{67C71AE9-22D9-43BF-9FDF-56C3688CDE9A}"/>
            </a:ext>
          </a:extLst>
        </xdr:cNvPr>
        <xdr:cNvPicPr>
          <a:picLocks noChangeAspect="1"/>
        </xdr:cNvPicPr>
      </xdr:nvPicPr>
      <xdr:blipFill rotWithShape="1">
        <a:blip xmlns:r="http://schemas.openxmlformats.org/officeDocument/2006/relationships" r:embed="rId1"/>
        <a:srcRect t="784"/>
        <a:stretch/>
      </xdr:blipFill>
      <xdr:spPr>
        <a:xfrm>
          <a:off x="174624" y="314326"/>
          <a:ext cx="1044576" cy="9779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583406</xdr:colOff>
      <xdr:row>0</xdr:row>
      <xdr:rowOff>95250</xdr:rowOff>
    </xdr:from>
    <xdr:to>
      <xdr:col>0</xdr:col>
      <xdr:colOff>1197073</xdr:colOff>
      <xdr:row>0</xdr:row>
      <xdr:rowOff>742885</xdr:rowOff>
    </xdr:to>
    <xdr:pic>
      <xdr:nvPicPr>
        <xdr:cNvPr id="4" name="Picture 3">
          <a:extLst>
            <a:ext uri="{FF2B5EF4-FFF2-40B4-BE49-F238E27FC236}">
              <a16:creationId xmlns:a16="http://schemas.microsoft.com/office/drawing/2014/main" id="{30002CCB-0667-43A2-BCEE-D74289D14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06" y="95250"/>
          <a:ext cx="606047" cy="6514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304800</xdr:colOff>
      <xdr:row>1</xdr:row>
      <xdr:rowOff>114300</xdr:rowOff>
    </xdr:from>
    <xdr:to>
      <xdr:col>1</xdr:col>
      <xdr:colOff>695512</xdr:colOff>
      <xdr:row>2</xdr:row>
      <xdr:rowOff>143017</xdr:rowOff>
    </xdr:to>
    <xdr:pic>
      <xdr:nvPicPr>
        <xdr:cNvPr id="3" name="Picture 2">
          <a:extLst>
            <a:ext uri="{FF2B5EF4-FFF2-40B4-BE49-F238E27FC236}">
              <a16:creationId xmlns:a16="http://schemas.microsoft.com/office/drawing/2014/main" id="{93691F66-E5A9-4B35-AF09-5AFD4C6D7114}"/>
            </a:ext>
          </a:extLst>
        </xdr:cNvPr>
        <xdr:cNvPicPr>
          <a:picLocks noChangeAspect="1"/>
        </xdr:cNvPicPr>
      </xdr:nvPicPr>
      <xdr:blipFill rotWithShape="1">
        <a:blip xmlns:r="http://schemas.openxmlformats.org/officeDocument/2006/relationships" r:embed="rId1"/>
        <a:srcRect t="784"/>
        <a:stretch/>
      </xdr:blipFill>
      <xdr:spPr>
        <a:xfrm>
          <a:off x="304800" y="114300"/>
          <a:ext cx="720912" cy="590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111125</xdr:colOff>
      <xdr:row>1</xdr:row>
      <xdr:rowOff>114300</xdr:rowOff>
    </xdr:from>
    <xdr:to>
      <xdr:col>1</xdr:col>
      <xdr:colOff>419</xdr:colOff>
      <xdr:row>1</xdr:row>
      <xdr:rowOff>822133</xdr:rowOff>
    </xdr:to>
    <xdr:pic>
      <xdr:nvPicPr>
        <xdr:cNvPr id="3" name="Picture 2">
          <a:extLst>
            <a:ext uri="{FF2B5EF4-FFF2-40B4-BE49-F238E27FC236}">
              <a16:creationId xmlns:a16="http://schemas.microsoft.com/office/drawing/2014/main" id="{A7FB4F5D-440E-48E7-B5C1-A34880473728}"/>
            </a:ext>
          </a:extLst>
        </xdr:cNvPr>
        <xdr:cNvPicPr>
          <a:picLocks noChangeAspect="1"/>
        </xdr:cNvPicPr>
      </xdr:nvPicPr>
      <xdr:blipFill rotWithShape="1">
        <a:blip xmlns:r="http://schemas.openxmlformats.org/officeDocument/2006/relationships" r:embed="rId1"/>
        <a:srcRect t="784"/>
        <a:stretch/>
      </xdr:blipFill>
      <xdr:spPr>
        <a:xfrm>
          <a:off x="111125" y="333375"/>
          <a:ext cx="853224" cy="713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1</xdr:row>
      <xdr:rowOff>200026</xdr:rowOff>
    </xdr:from>
    <xdr:to>
      <xdr:col>1</xdr:col>
      <xdr:colOff>209550</xdr:colOff>
      <xdr:row>2</xdr:row>
      <xdr:rowOff>178346</xdr:rowOff>
    </xdr:to>
    <xdr:pic>
      <xdr:nvPicPr>
        <xdr:cNvPr id="2" name="Picture 4" descr="New South Wales Government | Logopedia | Fandom">
          <a:extLst>
            <a:ext uri="{FF2B5EF4-FFF2-40B4-BE49-F238E27FC236}">
              <a16:creationId xmlns:a16="http://schemas.microsoft.com/office/drawing/2014/main" id="{B3A33AB9-0C9F-4DF4-AF16-5F4D2B30FC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19101"/>
          <a:ext cx="476250" cy="5714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101601</xdr:colOff>
      <xdr:row>1</xdr:row>
      <xdr:rowOff>123825</xdr:rowOff>
    </xdr:from>
    <xdr:to>
      <xdr:col>1</xdr:col>
      <xdr:colOff>88265</xdr:colOff>
      <xdr:row>1</xdr:row>
      <xdr:rowOff>764040</xdr:rowOff>
    </xdr:to>
    <xdr:pic>
      <xdr:nvPicPr>
        <xdr:cNvPr id="9" name="Picture 4">
          <a:extLst>
            <a:ext uri="{FF2B5EF4-FFF2-40B4-BE49-F238E27FC236}">
              <a16:creationId xmlns:a16="http://schemas.microsoft.com/office/drawing/2014/main" id="{B8D11B34-1509-4E78-8168-81E4E2427BFC}"/>
            </a:ext>
          </a:extLst>
        </xdr:cNvPr>
        <xdr:cNvPicPr>
          <a:picLocks noChangeAspect="1"/>
        </xdr:cNvPicPr>
      </xdr:nvPicPr>
      <xdr:blipFill rotWithShape="1">
        <a:blip xmlns:r="http://schemas.openxmlformats.org/officeDocument/2006/relationships" r:embed="rId1"/>
        <a:srcRect t="784"/>
        <a:stretch/>
      </xdr:blipFill>
      <xdr:spPr>
        <a:xfrm>
          <a:off x="101601" y="342900"/>
          <a:ext cx="784224" cy="640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273050</xdr:colOff>
      <xdr:row>0</xdr:row>
      <xdr:rowOff>101600</xdr:rowOff>
    </xdr:from>
    <xdr:ext cx="850049" cy="707198"/>
    <xdr:pic>
      <xdr:nvPicPr>
        <xdr:cNvPr id="5" name="Picture 1">
          <a:extLst>
            <a:ext uri="{FF2B5EF4-FFF2-40B4-BE49-F238E27FC236}">
              <a16:creationId xmlns:a16="http://schemas.microsoft.com/office/drawing/2014/main" id="{7D650BC3-4293-4C96-9AA2-07D8EEE608D1}"/>
            </a:ext>
          </a:extLst>
        </xdr:cNvPr>
        <xdr:cNvPicPr>
          <a:picLocks noChangeAspect="1"/>
        </xdr:cNvPicPr>
      </xdr:nvPicPr>
      <xdr:blipFill rotWithShape="1">
        <a:blip xmlns:r="http://schemas.openxmlformats.org/officeDocument/2006/relationships" r:embed="rId1"/>
        <a:srcRect t="784"/>
        <a:stretch/>
      </xdr:blipFill>
      <xdr:spPr>
        <a:xfrm>
          <a:off x="273050" y="101600"/>
          <a:ext cx="853224" cy="707198"/>
        </a:xfrm>
        <a:prstGeom prst="rect">
          <a:avLst/>
        </a:prstGeom>
      </xdr:spPr>
    </xdr:pic>
    <xdr:clientData/>
  </xdr:oneCellAnchor>
  <xdr:oneCellAnchor>
    <xdr:from>
      <xdr:col>0</xdr:col>
      <xdr:colOff>273050</xdr:colOff>
      <xdr:row>0</xdr:row>
      <xdr:rowOff>101600</xdr:rowOff>
    </xdr:from>
    <xdr:ext cx="850049" cy="707198"/>
    <xdr:pic>
      <xdr:nvPicPr>
        <xdr:cNvPr id="4" name="Picture 2">
          <a:extLst>
            <a:ext uri="{FF2B5EF4-FFF2-40B4-BE49-F238E27FC236}">
              <a16:creationId xmlns:a16="http://schemas.microsoft.com/office/drawing/2014/main" id="{D031F8A8-4FEE-4D1B-80BB-A0AAC53EC507}"/>
            </a:ext>
          </a:extLst>
        </xdr:cNvPr>
        <xdr:cNvPicPr>
          <a:picLocks noChangeAspect="1"/>
        </xdr:cNvPicPr>
      </xdr:nvPicPr>
      <xdr:blipFill rotWithShape="1">
        <a:blip xmlns:r="http://schemas.openxmlformats.org/officeDocument/2006/relationships" r:embed="rId1"/>
        <a:srcRect t="784"/>
        <a:stretch/>
      </xdr:blipFill>
      <xdr:spPr>
        <a:xfrm>
          <a:off x="276225" y="104775"/>
          <a:ext cx="850049" cy="70719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1</xdr:row>
      <xdr:rowOff>76201</xdr:rowOff>
    </xdr:from>
    <xdr:to>
      <xdr:col>1</xdr:col>
      <xdr:colOff>0</xdr:colOff>
      <xdr:row>2</xdr:row>
      <xdr:rowOff>54570</xdr:rowOff>
    </xdr:to>
    <xdr:pic>
      <xdr:nvPicPr>
        <xdr:cNvPr id="5" name="Picture 1">
          <a:extLst>
            <a:ext uri="{FF2B5EF4-FFF2-40B4-BE49-F238E27FC236}">
              <a16:creationId xmlns:a16="http://schemas.microsoft.com/office/drawing/2014/main" id="{B2B39E7F-CCB8-4FAD-B94C-F378F93F1832}"/>
            </a:ext>
          </a:extLst>
        </xdr:cNvPr>
        <xdr:cNvPicPr>
          <a:picLocks noChangeAspect="1"/>
        </xdr:cNvPicPr>
      </xdr:nvPicPr>
      <xdr:blipFill rotWithShape="1">
        <a:blip xmlns:r="http://schemas.openxmlformats.org/officeDocument/2006/relationships" r:embed="rId1"/>
        <a:srcRect t="784"/>
        <a:stretch/>
      </xdr:blipFill>
      <xdr:spPr>
        <a:xfrm>
          <a:off x="25400" y="295276"/>
          <a:ext cx="574675" cy="466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25400</xdr:rowOff>
    </xdr:from>
    <xdr:to>
      <xdr:col>1</xdr:col>
      <xdr:colOff>38930</xdr:colOff>
      <xdr:row>2</xdr:row>
      <xdr:rowOff>55880</xdr:rowOff>
    </xdr:to>
    <xdr:pic>
      <xdr:nvPicPr>
        <xdr:cNvPr id="4" name="Picture 1">
          <a:extLst>
            <a:ext uri="{FF2B5EF4-FFF2-40B4-BE49-F238E27FC236}">
              <a16:creationId xmlns:a16="http://schemas.microsoft.com/office/drawing/2014/main" id="{DE9C2362-5DC4-4307-98B1-6FED5152859D}"/>
            </a:ext>
          </a:extLst>
        </xdr:cNvPr>
        <xdr:cNvPicPr>
          <a:picLocks noChangeAspect="1"/>
        </xdr:cNvPicPr>
      </xdr:nvPicPr>
      <xdr:blipFill rotWithShape="1">
        <a:blip xmlns:r="http://schemas.openxmlformats.org/officeDocument/2006/relationships" r:embed="rId1"/>
        <a:srcRect t="784"/>
        <a:stretch/>
      </xdr:blipFill>
      <xdr:spPr>
        <a:xfrm>
          <a:off x="0" y="244475"/>
          <a:ext cx="639005" cy="533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25401</xdr:colOff>
      <xdr:row>1</xdr:row>
      <xdr:rowOff>53975</xdr:rowOff>
    </xdr:from>
    <xdr:to>
      <xdr:col>1</xdr:col>
      <xdr:colOff>38100</xdr:colOff>
      <xdr:row>2</xdr:row>
      <xdr:rowOff>56274</xdr:rowOff>
    </xdr:to>
    <xdr:pic>
      <xdr:nvPicPr>
        <xdr:cNvPr id="5" name="Picture 1">
          <a:extLst>
            <a:ext uri="{FF2B5EF4-FFF2-40B4-BE49-F238E27FC236}">
              <a16:creationId xmlns:a16="http://schemas.microsoft.com/office/drawing/2014/main" id="{12039036-A526-4A7B-A807-8AABAA64881C}"/>
            </a:ext>
          </a:extLst>
        </xdr:cNvPr>
        <xdr:cNvPicPr>
          <a:picLocks noChangeAspect="1"/>
        </xdr:cNvPicPr>
      </xdr:nvPicPr>
      <xdr:blipFill rotWithShape="1">
        <a:blip xmlns:r="http://schemas.openxmlformats.org/officeDocument/2006/relationships" r:embed="rId1"/>
        <a:srcRect t="784"/>
        <a:stretch/>
      </xdr:blipFill>
      <xdr:spPr>
        <a:xfrm>
          <a:off x="25401" y="273050"/>
          <a:ext cx="612774" cy="5096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66676</xdr:colOff>
      <xdr:row>1</xdr:row>
      <xdr:rowOff>53976</xdr:rowOff>
    </xdr:from>
    <xdr:to>
      <xdr:col>0</xdr:col>
      <xdr:colOff>741803</xdr:colOff>
      <xdr:row>2</xdr:row>
      <xdr:rowOff>149226</xdr:rowOff>
    </xdr:to>
    <xdr:pic>
      <xdr:nvPicPr>
        <xdr:cNvPr id="4" name="Picture 1">
          <a:extLst>
            <a:ext uri="{FF2B5EF4-FFF2-40B4-BE49-F238E27FC236}">
              <a16:creationId xmlns:a16="http://schemas.microsoft.com/office/drawing/2014/main" id="{30533E53-9CA9-48A0-94A6-F82C604D053D}"/>
            </a:ext>
          </a:extLst>
        </xdr:cNvPr>
        <xdr:cNvPicPr>
          <a:picLocks noChangeAspect="1"/>
        </xdr:cNvPicPr>
      </xdr:nvPicPr>
      <xdr:blipFill rotWithShape="1">
        <a:blip xmlns:r="http://schemas.openxmlformats.org/officeDocument/2006/relationships" r:embed="rId1"/>
        <a:srcRect t="784"/>
        <a:stretch/>
      </xdr:blipFill>
      <xdr:spPr>
        <a:xfrm>
          <a:off x="66676" y="273051"/>
          <a:ext cx="687827" cy="571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rmey, Georgia" id="{0A758101-2D1D-4865-B91E-072DD65AA198}" userId="Georgia.Harmey@wsp.com" providerId="PeoplePicker"/>
  <person displayName="Koczanowski, Ana" id="{86B2B3F8-65E4-4803-9312-A9D09ED0D867}" userId="Ana.Koczanowski@wsp.com" providerId="PeoplePicker"/>
  <person displayName="Gibbs, Ben" id="{8CE4C016-F1FC-40D2-9AF4-94BE2FF4D670}" userId="S::Ben.Gibbs@wsp.com::e5070080-7ee6-4a9b-a27c-cd1edf85cb92" providerId="AD"/>
  <person displayName="Raeburn, Matt" id="{55E105E9-AF35-4842-965F-157372101230}" userId="S::Matt.Raeburn@wsp.com::403bd679-9c81-4375-8a5c-8756f28cdbad" providerId="AD"/>
  <person displayName="Harmey, Georgia" id="{DFCB832F-909B-4636-BF9B-80F67B62F401}" userId="S::Georgia.Harmey@wsp.com::d610de49-dda6-49b2-a34e-b0ed20b7eb8b" providerId="AD"/>
  <person displayName="Koczanowski, Ana" id="{E234F4F1-7FAF-44E6-AD45-2CCF99C5CED6}" userId="S::Ana.Koczanowski@wsp.com::8bb26f97-f380-4c2f-9d52-a3303f241497"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6-01-25T23:26:51.95" personId="{55E105E9-AF35-4842-965F-157372101230}" id="{9DC9EC00-FE94-4224-A24A-3EC2A5EEA037}" done="1">
    <text>@Koczanowski, Ana - I’ve edited this a bit just to shorten it</text>
    <mentions>
      <mention mentionpersonId="{86B2B3F8-65E4-4803-9312-A9D09ED0D867}" mentionId="{FB1CA24D-9C91-41B6-ADB3-62D4FA8BEEF7}" startIndex="0" length="17"/>
    </mentions>
  </threadedComment>
  <threadedComment ref="D7" dT="2026-01-25T23:30:46.04" personId="{55E105E9-AF35-4842-965F-157372101230}" id="{63170257-FBF1-4EE6-A259-1895C21CE57E}" done="1">
    <text xml:space="preserve">@Koczanowski, Ana - Check that we’re using possessive with an apostrophe for “ organisation’s “ instead of “ organisations ” </text>
    <mentions>
      <mention mentionpersonId="{86B2B3F8-65E4-4803-9312-A9D09ED0D867}" mentionId="{3A8E08FF-5780-4DCB-B571-0357ECD7998F}" startIndex="0" length="17"/>
    </mentions>
  </threadedComment>
  <threadedComment ref="D7" dT="2026-01-26T21:09:12.14" personId="{E234F4F1-7FAF-44E6-AD45-2CCF99C5CED6}" id="{6B8DF56E-83F3-41E0-A76F-2F46D794DC85}" parentId="{63170257-FBF1-4EE6-A259-1895C21CE57E}">
    <text>Checked and updated so they all have apostrophes.</text>
  </threadedComment>
  <threadedComment ref="E7" dT="2026-01-19T23:40:40.02" personId="{DFCB832F-909B-4636-BF9B-80F67B62F401}" id="{5DFF63CE-89A8-4AB2-8FC6-E2B09EED39D9}" done="1">
    <text xml:space="preserve">Align wording to align with NZGO policy. 
“Document the organisations commitment to reduce scope 1 and 2 emissions to contribute to the NSW whole-of-government target to reduce emissions by 50% by 2030 and 70% by 2035 (on 2018-19 levels), and net zero by 2050.” Suggest we also add “This could be document in a strategic plan, or similar.” We should avoid saying this needs to be public commitment. </text>
  </threadedComment>
  <threadedComment ref="E7" dT="2026-01-22T00:27:03.29" personId="{8CE4C016-F1FC-40D2-9AF4-94BE2FF4D670}" id="{B33382C7-266D-4484-BCED-A7348C404D96}" parentId="{5DFF63CE-89A8-4AB2-8FC6-E2B09EED39D9}">
    <text xml:space="preserve">Could be simplified to just, document criteria in a strategic plan or similar </text>
  </threadedComment>
  <threadedComment ref="E7" dT="2026-01-25T23:29:13.83" personId="{55E105E9-AF35-4842-965F-157372101230}" id="{E7F709EE-6E04-4E51-9940-2E625F56E3E5}" parentId="{5DFF63CE-89A8-4AB2-8FC6-E2B09EED39D9}">
    <text>Minor point, but wouldn’t include ‘or similar’ unless we’re sure there’s something besides a strategic plan that would document this. Or better - we should give another specific example if we can think of one. (@Koczanowski, Ana )</text>
    <mentions>
      <mention mentionpersonId="{86B2B3F8-65E4-4803-9312-A9D09ED0D867}" mentionId="{8A61827C-5BE1-47D5-BD0F-0ACA12370FBF}" startIndex="211" length="17"/>
    </mentions>
  </threadedComment>
  <threadedComment ref="E7" dT="2026-01-26T21:10:03.50" personId="{E234F4F1-7FAF-44E6-AD45-2CCF99C5CED6}" id="{F2E96D1F-12F4-49BF-A2D8-66FF7EA18B37}" parentId="{5DFF63CE-89A8-4AB2-8FC6-E2B09EED39D9}">
    <text>Removed ‘or similar’.</text>
  </threadedComment>
  <threadedComment ref="E8" dT="2026-01-19T23:42:11.64" personId="{DFCB832F-909B-4636-BF9B-80F67B62F401}" id="{01DE018D-6007-46D4-9164-33C7247A3669}" done="1">
    <text>This is beyond the requirement. Change to “Update the organisations strategy to reference climate change, the NSW Government policy commitment and any organisation specific climate change commitments”</text>
  </threadedComment>
  <threadedComment ref="E9" dT="2026-01-25T23:32:44.87" personId="{55E105E9-AF35-4842-965F-157372101230}" id="{8DC5B02C-D4B1-42D5-A13D-291BE59F6FA7}" done="1">
    <text>@Koczanowski, Ana - This is close to restating the criteria. Maybe instead mention performing a physical and transition risk and opportunity assessment and linking them to the organisation’s purpose and strategy. (No need to also mention ‘objectives’)</text>
    <mentions>
      <mention mentionpersonId="{86B2B3F8-65E4-4803-9312-A9D09ED0D867}" mentionId="{D4F40569-2C22-484E-96BC-9760D7206FCB}" startIndex="0" length="17"/>
    </mentions>
  </threadedComment>
  <threadedComment ref="E9" dT="2026-01-26T23:28:24.44" personId="{E234F4F1-7FAF-44E6-AD45-2CCF99C5CED6}" id="{A7EFDE83-D5E6-455F-99FC-CB03F90F174B}" parentId="{8DC5B02C-D4B1-42D5-A13D-291BE59F6FA7}">
    <text>Performing a risk and opportunity assessment is covered in component 3.1.</text>
  </threadedComment>
  <threadedComment ref="E10" dT="2026-01-22T00:29:48.62" personId="{8CE4C016-F1FC-40D2-9AF4-94BE2FF4D670}" id="{B990FC5B-2D3D-44F1-B60D-05253A65D043}" done="1">
    <text xml:space="preserve">This wording is quite vague, what does “build internal appetite” actually mean? Could even question whether this criteria is needed, if they are meeting 1.1.2, 1.1.3 and 1.1.4 then you could suggest that this would also be met. </text>
  </threadedComment>
  <threadedComment ref="E10" dT="2026-01-26T00:42:18.95" personId="{55E105E9-AF35-4842-965F-157372101230}" id="{9BEE836C-DA97-46A2-973E-F270E4211548}" parentId="{B990FC5B-2D3D-44F1-B60D-05253A65D043}">
    <text>@Koczanowski, Ana I’d say something more like ‘Implement transition planning by reviewing and revising organisation’s strategy, capital planning, and risk framework for consistency with the transition plan’.</text>
    <mentions>
      <mention mentionpersonId="{86B2B3F8-65E4-4803-9312-A9D09ED0D867}" mentionId="{4C1781C4-871C-4B0F-9021-064868A5C94C}" startIndex="0" length="17"/>
    </mentions>
  </threadedComment>
  <threadedComment ref="E11" dT="2026-01-19T23:50:58.00" personId="{DFCB832F-909B-4636-BF9B-80F67B62F401}" id="{7D2077D5-BA48-4DB2-AF98-EB7898C79662}" done="1">
    <text xml:space="preserve">Suggest updating to the below. 
“if the organisations has influence to reduce emissions and enhance climate resilience in its value chain, update organisation-specific corporate strategy to include commitments to prioritise emission reduction and climate adaptation within its value chain”. 
Make sure we use the same terminology as the criteria to reduce confusion. Eg criteria states “organisation-specific corporate strategy” whereas the action states “internal corporate strategy”. In this vain we may want to better align some of the wording in the criteria when we talk about the organisations strategy but lets wait for feedback from DCCEEW on that one. </text>
  </threadedComment>
  <threadedComment ref="E11" dT="2026-01-26T00:44:12.53" personId="{55E105E9-AF35-4842-965F-157372101230}" id="{4D074E3E-CDF9-469A-AA49-CD509C2E8B2F}" parentId="{7D2077D5-BA48-4DB2-AF98-EB7898C79662}">
    <text>@Koczanowski, Ana - There’s always some influence, so I might revise beginning to say ‘To the extent the organisation has influence on reducing emissions and enhancing climate resilience across its value chain…’</text>
    <mentions>
      <mention mentionpersonId="{86B2B3F8-65E4-4803-9312-A9D09ED0D867}" mentionId="{F84F3F72-BFFE-422B-A862-A3ED05E90237}" startIndex="0" length="17"/>
    </mentions>
  </threadedComment>
  <threadedComment ref="E11" dT="2026-01-26T21:11:39.12" personId="{E234F4F1-7FAF-44E6-AD45-2CCF99C5CED6}" id="{956F22C0-31DB-4B47-B92F-3172CDC0D7B8}" parentId="{7D2077D5-BA48-4DB2-AF98-EB7898C79662}">
    <text>Updated.</text>
  </threadedComment>
  <threadedComment ref="E12" dT="2026-01-26T00:45:00.62" personId="{55E105E9-AF35-4842-965F-157372101230}" id="{653046E8-9BD4-49E3-883E-0BBD166FC408}" done="1">
    <text>@Koczanowski, Ana - Maybe something more in line with the ‘Implement transition planning by reviewing and revising organisation’s strategy, capital planning, and risk framework for consistency with the transition plan” but for procurement</text>
    <mentions>
      <mention mentionpersonId="{86B2B3F8-65E4-4803-9312-A9D09ED0D867}" mentionId="{68C887CD-8CBA-4926-AAD6-6FE538568A97}" startIndex="0" length="17"/>
    </mentions>
  </threadedComment>
  <threadedComment ref="E13" dT="2026-01-22T00:32:13.57" personId="{8CE4C016-F1FC-40D2-9AF4-94BE2FF4D670}" id="{5518318F-CA01-402F-A701-71CF352ED05E}" done="1">
    <text>Could reword - updates org’s business model to reflect criteria</text>
  </threadedComment>
  <threadedComment ref="E13" dT="2026-01-26T00:47:14.65" personId="{55E105E9-AF35-4842-965F-157372101230}" id="{D93DDD45-9DEF-4144-9D03-0AFA432DBB5D}" parentId="{5518318F-CA01-402F-A701-71CF352ED05E}">
    <text>@Koczanowski, Ana - Have reworded slightly, mostly for brevity</text>
    <mentions>
      <mention mentionpersonId="{86B2B3F8-65E4-4803-9312-A9D09ED0D867}" mentionId="{5279B76E-F35B-40D4-8CD2-695ABAB408F2}" startIndex="0" length="17"/>
    </mentions>
  </threadedComment>
  <threadedComment ref="E16" dT="2026-01-19T23:56:45.40" personId="{DFCB832F-909B-4636-BF9B-80F67B62F401}" id="{BE32659A-9D39-48B5-8189-AE4D19CFD419}" done="1">
    <text>Run a spell check (responsibilities spelt wrong). Good habit to do this before sending any excel dock for review. 
Use term ‘governance body’ as this aligns with TPG24:33.  “establish a governance body and…….” can you check TPG24:33 to see if there is any other guidance on what the governance body should be</text>
  </threadedComment>
  <threadedComment ref="E16" dT="2026-01-21T00:02:02.49" personId="{E234F4F1-7FAF-44E6-AD45-2CCF99C5CED6}" id="{9A95B89C-D1C7-4AE4-BA76-0FAEEC248B7D}" parentId="{BE32659A-9D39-48B5-8189-AE4D19CFD419}">
    <text>Checked TPG24:33 and it only had a couple examples of what the governance body could include - have added them in at the end and highlighted in red.</text>
  </threadedComment>
  <threadedComment ref="E16" dT="2026-01-26T00:51:39.05" personId="{55E105E9-AF35-4842-965F-157372101230}" id="{9B5B4219-63C8-4763-9513-31DFD075DA9F}" parentId="{BE32659A-9D39-48B5-8189-AE4D19CFD419}">
    <text>@Koczanowski, Ana - There are more examples in Table 1 of DCCEEW’s disclosure: ELT, ARC… Secretary is ‘Accountable Authority’ https://www.nsw.gov.au/sites/default/files/noindex/2025-11/dcceew-annual-report-2024-25-volume-2-climate-related-financial-disclosure-250363.pdf</text>
    <mentions>
      <mention mentionpersonId="{86B2B3F8-65E4-4803-9312-A9D09ED0D867}" mentionId="{870060DF-4018-4AEE-835B-D30E17E484AC}" startIndex="0" length="17"/>
    </mentions>
    <extLst>
      <x:ext xmlns:xltc2="http://schemas.microsoft.com/office/spreadsheetml/2020/threadedcomments2" uri="{F7C98A9C-CBB3-438F-8F68-D28B6AF4A901}">
        <xltc2:checksum>248965653</xltc2:checksum>
        <xltc2:hyperlink startIndex="126" length="144" url="https://www.nsw.gov.au/sites/default/files/noindex/2025-11/dcceew-annual-report-2024-25-volume-2-climate-related-financial-disclosure-250363.pdf"/>
      </x:ext>
    </extLst>
  </threadedComment>
  <threadedComment ref="E16" dT="2026-01-26T21:14:58.68" personId="{E234F4F1-7FAF-44E6-AD45-2CCF99C5CED6}" id="{1FDF64CB-F723-4083-A6F7-A293FF12D2B4}" parentId="{BE32659A-9D39-48B5-8189-AE4D19CFD419}">
    <text>Have included the Secretary (who acts as an Accountable Authority) and all Dep. Secs. (who are make up ELTs) as governance body examples.</text>
  </threadedComment>
  <threadedComment ref="E17" dT="2026-01-20T00:50:54.59" personId="{DFCB832F-909B-4636-BF9B-80F67B62F401}" id="{02474D2E-B68E-4723-92CA-5CD2B6D943CD}" done="1">
    <text>Rewrite more in line with criteria. E.g. need to mention TP champions.</text>
  </threadedComment>
  <threadedComment ref="E17" dT="2026-01-21T00:04:57.72" personId="{E234F4F1-7FAF-44E6-AD45-2CCF99C5CED6}" id="{06973268-A308-4A91-9C75-5118B9FA26F0}" parentId="{02474D2E-B68E-4723-92CA-5CD2B6D943CD}">
    <text>Updated and additional information from criteria has been added.</text>
  </threadedComment>
  <threadedComment ref="E17" dT="2026-01-26T00:52:28.19" personId="{55E105E9-AF35-4842-965F-157372101230}" id="{E0138E0C-4B90-45BB-8874-1592995AA3DF}" parentId="{02474D2E-B68E-4723-92CA-5CD2B6D943CD}">
    <text>Would suggest ‘material risks’ or ‘material risks and opportunities’ instead of ‘materiality’, which is clearer</text>
  </threadedComment>
  <threadedComment ref="E17" dT="2026-01-26T04:34:03.38" personId="{E234F4F1-7FAF-44E6-AD45-2CCF99C5CED6}" id="{ED616779-51B9-4201-BFF9-56DAB4D00C48}" parentId="{02474D2E-B68E-4723-92CA-5CD2B6D943CD}">
    <text>Updated.</text>
  </threadedComment>
  <threadedComment ref="E18" dT="2026-01-26T00:53:27.02" personId="{55E105E9-AF35-4842-965F-157372101230}" id="{C53E46DA-3576-49FF-8895-9B6A2562E288}" done="1">
    <text>@Koczanowski, Ana - Edit to be more about  including TP reporting in (existing) internal reporting mechanisms...</text>
    <mentions>
      <mention mentionpersonId="{86B2B3F8-65E4-4803-9312-A9D09ED0D867}" mentionId="{156959D1-1CCA-49D5-9E87-B7E4F989626C}" startIndex="0" length="17"/>
    </mentions>
  </threadedComment>
  <threadedComment ref="E27" dT="2026-01-20T03:03:49.23" personId="{DFCB832F-909B-4636-BF9B-80F67B62F401}" id="{C8BEE676-ACA9-4657-BDBC-23F21CFB08D3}" done="1">
    <text>Added last sentence</text>
  </threadedComment>
  <threadedComment ref="E28" dT="2026-01-20T03:06:53.96" personId="{DFCB832F-909B-4636-BF9B-80F67B62F401}" id="{08A393D3-F041-45E1-AB28-032BC9CD001D}" done="1">
    <text xml:space="preserve">This criteria is focused on ‘transition risk’. Update to “Identify and assess transition climate-related risks over the short, medium and long term for the organisation(e.g., impacts to value chains, shifts in technology, legal and policy changes, or stakeholder expectations). These should be identified in line with the Climate Risk Ready Guide. Material opportunities identified should be the focus of the organisation's transition planning”. </text>
  </threadedComment>
  <threadedComment ref="E28" dT="2026-01-21T00:08:32.41" personId="{E234F4F1-7FAF-44E6-AD45-2CCF99C5CED6}" id="{E8D80E73-BF1E-4CC3-993F-3B3D91E58573}" parentId="{08A393D3-F041-45E1-AB28-032BC9CD001D}">
    <text>Updated.</text>
  </threadedComment>
  <threadedComment ref="E29" dT="2026-01-20T03:09:24.76" personId="{DFCB832F-909B-4636-BF9B-80F67B62F401}" id="{7CA0EA5E-8DE6-43E8-9A2C-1629D2E49760}" done="1">
    <text xml:space="preserve">Identify and assess climate-related opportunities over the short, medium and long term for the organisation (e.g., for resource efficiency, sourcing energy from renewables, improved services or new areas of service). These should be identified in line with the Climate Risk Ready Guide. Material opportunities identified should be the focus of the organisation's transition planning. </text>
  </threadedComment>
  <threadedComment ref="E29" dT="2026-01-21T00:08:45.36" personId="{E234F4F1-7FAF-44E6-AD45-2CCF99C5CED6}" id="{A079A088-CD9B-4D98-A51F-56278FE0A097}" parentId="{7CA0EA5E-8DE6-43E8-9A2C-1629D2E49760}">
    <text>Updated.</text>
  </threadedComment>
  <threadedComment ref="E30" dT="2026-01-20T03:13:42.23" personId="{DFCB832F-909B-4636-BF9B-80F67B62F401}" id="{168BD410-FFD5-418F-A2E6-1F247F87398B}" done="1">
    <text xml:space="preserve">I think this is good, however think better to say ‘Consult with a diverse range of internal relevant stakeholders through the process of climate-related risk identification and assessment to identify all potential risks and potential flow on impacts’. </text>
  </threadedComment>
  <threadedComment ref="E30" dT="2026-01-21T00:09:22.06" personId="{E234F4F1-7FAF-44E6-AD45-2CCF99C5CED6}" id="{7D1A5227-4536-4FA1-A7CF-16BD57D3B0F0}" parentId="{168BD410-FFD5-418F-A2E6-1F247F87398B}">
    <text>Updated.</text>
  </threadedComment>
  <threadedComment ref="E31" dT="2026-01-20T03:13:42.23" personId="{DFCB832F-909B-4636-BF9B-80F67B62F401}" id="{33A9A672-B537-4C94-A54C-CCAAD33E3B5F}" done="1">
    <text xml:space="preserve">I think this is good, however think better to say ‘Consult with a diverse range of internal relevant stakeholders through the process of climate-related risk identification and assessment to identify all potential risks and potential flow on impacts’. </text>
  </threadedComment>
  <threadedComment ref="E31" dT="2026-01-21T00:09:22.06" personId="{E234F4F1-7FAF-44E6-AD45-2CCF99C5CED6}" id="{B01FF3AA-8FAF-4667-AB8D-1890AE061561}" parentId="{33A9A672-B537-4C94-A54C-CCAAD33E3B5F}">
    <text>Updated.</text>
  </threadedComment>
  <threadedComment ref="B35" dT="2026-01-26T02:07:12.35" personId="{55E105E9-AF35-4842-965F-157372101230}" id="{B9EF3838-C5BE-4287-B00A-D4701BBEFFB2}">
    <text>@Koczanowski, Ana - Is ‘collate’ the right word?</text>
    <mentions>
      <mention mentionpersonId="{86B2B3F8-65E4-4803-9312-A9D09ED0D867}" mentionId="{C39658DC-341A-459D-802D-013A8F15273A}" startIndex="0" length="17"/>
    </mentions>
  </threadedComment>
  <threadedComment ref="E37" dT="2026-01-20T04:43:32.49" personId="{DFCB832F-909B-4636-BF9B-80F67B62F401}" id="{F7498D06-BA8F-4D02-8880-4E104AD124B7}" done="1">
    <text>Slight wording change</text>
  </threadedComment>
  <threadedComment ref="E38" dT="2026-01-20T04:51:07.49" personId="{DFCB832F-909B-4636-BF9B-80F67B62F401}" id="{2F7472A9-FF70-4FE6-8A79-A7BB80C9CC0C}" done="1">
    <text xml:space="preserve">The action should be the same length or longer than the original criteria to provide the relevant context. Update to ‘Undertake a robust process to assess and prioritise adaptation measures to address climate-related risks and mitigation measures. This process should consider…(include those listed in the criteria). A multi-criteria analysis approach may assist in assessing quantitatively and qualitative considerations’. </text>
  </threadedComment>
  <threadedComment ref="E38" dT="2026-01-20T04:51:41.35" personId="{DFCB832F-909B-4636-BF9B-80F67B62F401}" id="{8B2505AF-DD03-42C0-B9DB-7BE13AA7772B}" parentId="{2F7472A9-FF70-4FE6-8A79-A7BB80C9CC0C}">
    <text>Can you add this to the reference list for this criteria https://austroads.gov.au/latest-news/austroads-releases-decarbonisation-decision-making-tool-for-transport-agencies</text>
    <extLst>
      <x:ext xmlns:xltc2="http://schemas.microsoft.com/office/spreadsheetml/2020/threadedcomments2" uri="{F7C98A9C-CBB3-438F-8F68-D28B6AF4A901}">
        <xltc2:checksum>485383802</xltc2:checksum>
        <xltc2:hyperlink startIndex="57" length="115" url="https://austroads.gov.au/latest-news/austroads-releases-decarbonisation-decision-making-tool-for-transport-agencies"/>
      </x:ext>
    </extLst>
  </threadedComment>
  <threadedComment ref="E38" dT="2026-01-21T00:11:41.16" personId="{E234F4F1-7FAF-44E6-AD45-2CCF99C5CED6}" id="{5561562A-9BBB-4012-9AA0-DC384FED025D}" parentId="{2F7472A9-FF70-4FE6-8A79-A7BB80C9CC0C}">
    <text>Updated and added reference to criteria and Tab H.</text>
  </threadedComment>
  <threadedComment ref="E39" dT="2026-01-20T04:52:30.17" personId="{DFCB832F-909B-4636-BF9B-80F67B62F401}" id="{0644460A-D33C-4FE3-93DA-58B7658638A8}" done="1">
    <text>Check wording. Last sentence is a bit confusing</text>
  </threadedComment>
  <threadedComment ref="E39" dT="2026-01-21T00:16:35.78" personId="{E234F4F1-7FAF-44E6-AD45-2CCF99C5CED6}" id="{B4EF4933-8C34-4EF5-9B1C-B04285DFA6A4}" parentId="{0644460A-D33C-4FE3-93DA-58B7658638A8}">
    <text>Edited slightly.</text>
  </threadedComment>
  <threadedComment ref="E42" dT="2026-01-20T05:03:57.52" personId="{DFCB832F-909B-4636-BF9B-80F67B62F401}" id="{B677013C-1D87-4E67-B07A-52F2C7CD1703}" done="1">
    <text>Update to better align with the criteria. See comment above - actions if anything should be more detailed than the criteria</text>
  </threadedComment>
  <threadedComment ref="E42" dT="2026-01-21T00:28:25.67" personId="{E234F4F1-7FAF-44E6-AD45-2CCF99C5CED6}" id="{2BB4A4EB-4FD2-48CE-B908-8FB26AB84C03}" parentId="{B677013C-1D87-4E67-B07A-52F2C7CD1703}">
    <text>Updated to include all information in criteria.</text>
  </threadedComment>
  <threadedComment ref="E43" dT="2026-01-20T05:04:03.73" personId="{DFCB832F-909B-4636-BF9B-80F67B62F401}" id="{DA703154-E251-4D7D-99DA-B76EC1D6B9D7}" done="1">
    <text>As above</text>
  </threadedComment>
  <threadedComment ref="E43" dT="2026-01-21T00:28:30.79" personId="{E234F4F1-7FAF-44E6-AD45-2CCF99C5CED6}" id="{3B67CEF5-5E90-427F-83CE-4A7C5773B113}" parentId="{DA703154-E251-4D7D-99DA-B76EC1D6B9D7}">
    <text>Updated to include all information in criteria.</text>
  </threadedComment>
  <threadedComment ref="E44" dT="2026-01-20T05:05:24.01" personId="{DFCB832F-909B-4636-BF9B-80F67B62F401}" id="{FB94A478-0A96-43F8-9173-B83B2D5ABF6F}" done="1">
    <text xml:space="preserve">Align with criteria. 
Include the extra context in brackets. </text>
  </threadedComment>
  <threadedComment ref="E44" dT="2026-01-21T00:29:02.85" personId="{E234F4F1-7FAF-44E6-AD45-2CCF99C5CED6}" id="{AFFECD39-8E30-470F-AD4F-ACE5908DB96F}" parentId="{FB94A478-0A96-43F8-9173-B83B2D5ABF6F}">
    <text>Updated to include all information in criteria.</text>
  </threadedComment>
  <threadedComment ref="E45" dT="2026-01-20T05:06:02.01" personId="{DFCB832F-909B-4636-BF9B-80F67B62F401}" id="{2D4160DE-006A-42F2-AE43-1AF28ED963CE}" done="1">
    <text>Not alternative. Additional.
Include that this is optional. Check any other criteria that are optional also include optional in the action</text>
  </threadedComment>
  <threadedComment ref="E45" dT="2026-01-21T00:30:47.83" personId="{E234F4F1-7FAF-44E6-AD45-2CCF99C5CED6}" id="{B060EA03-22CC-40DE-B78E-6A3F0A509F39}" parentId="{2D4160DE-006A-42F2-AE43-1AF28ED963CE}">
    <text>Updated and added (optional) to all relevant criteria.</text>
  </threadedComment>
  <threadedComment ref="E45" dT="2026-01-26T02:14:32.05" personId="{55E105E9-AF35-4842-965F-157372101230}" id="{4D6510CE-71CF-4180-B04F-6430BBE2E98C}" parentId="{2D4160DE-006A-42F2-AE43-1AF28ED963CE}">
    <text>@Koczanowski, Ana suggest ‘Consider using decision-useful climate-related targets or metrics besides emissions (optional)’.</text>
    <mentions>
      <mention mentionpersonId="{86B2B3F8-65E4-4803-9312-A9D09ED0D867}" mentionId="{8E3C2E65-310E-4641-91E6-85DCB0BE54CB}" startIndex="0" length="17"/>
    </mentions>
  </threadedComment>
  <threadedComment ref="E50" dT="2026-01-20T05:08:46.77" personId="{DFCB832F-909B-4636-BF9B-80F67B62F401}" id="{BAB01CCC-30EA-4745-86C0-CBB79A45B9A4}" done="1">
    <text>Update to include full context of the criteria. We need to be clear this is not just about emission reduction targets. This needs to also cover climate-related risks and opportunities (i.e. physical and transition risks)</text>
  </threadedComment>
  <threadedComment ref="E50" dT="2026-01-21T00:36:05.71" personId="{E234F4F1-7FAF-44E6-AD45-2CCF99C5CED6}" id="{AB488962-D4C7-48F1-AC51-DD1332E7EEFB}" parentId="{BAB01CCC-30EA-4745-86C0-CBB79A45B9A4}">
    <text>Updated to reflect all criteria information, including climate-related risks and opportunities.</text>
  </threadedComment>
  <threadedComment ref="E53" dT="2026-01-20T05:14:39.68" personId="{DFCB832F-909B-4636-BF9B-80F67B62F401}" id="{D49FA8B9-B462-46AE-829D-6BA2BFF797D3}" done="1">
    <text>Should think about this before you start implementing. Tweak this wording. Also include all examples in the example list of the criteria</text>
  </threadedComment>
  <threadedComment ref="E53" dT="2026-01-21T00:37:42.94" personId="{E234F4F1-7FAF-44E6-AD45-2CCF99C5CED6}" id="{B1043F37-818B-48B7-B661-E48181E218BE}" parentId="{D49FA8B9-B462-46AE-829D-6BA2BFF797D3}">
    <text>Updated.</text>
  </threadedComment>
  <threadedComment ref="E54" dT="2026-01-20T05:16:56.21" personId="{DFCB832F-909B-4636-BF9B-80F67B62F401}" id="{5A38B411-6B33-4CBD-95C6-71517630B02B}" done="1">
    <text xml:space="preserve">Identify KPIs or other metrics to track the progress of implementing adaptation measures and emission reduction mitigation measures. </text>
  </threadedComment>
  <threadedComment ref="E54" dT="2026-01-20T05:18:39.11" personId="{DFCB832F-909B-4636-BF9B-80F67B62F401}" id="{0A411396-58B0-4FB8-887A-B1C843124348}" parentId="{5A38B411-6B33-4CBD-95C6-71517630B02B}">
    <text>Add to do list that after DCCEEW provide feedback this action should be updated to be align terminology with other criteria- i.e. the use of adaptation measures and emission reduction mitigation measures. Instead of decarb and adaptation</text>
  </threadedComment>
  <threadedComment ref="E54" dT="2026-01-21T00:41:18.96" personId="{E234F4F1-7FAF-44E6-AD45-2CCF99C5CED6}" id="{A23724FA-A997-47CE-BB83-5F4BF4487F83}" parentId="{5A38B411-6B33-4CBD-95C6-71517630B02B}">
    <text>Updated to reflect change in wording. Noted that wording across all criteria needs to be standardised to reflect the wording in this action.</text>
  </threadedComment>
  <threadedComment ref="E58" dT="2026-01-20T05:20:20.78" personId="{DFCB832F-909B-4636-BF9B-80F67B62F401}" id="{F9A6BD2B-F502-41BD-936C-B38ED21A4359}" done="1">
    <text>Add extra context from criteria</text>
  </threadedComment>
  <threadedComment ref="E58" dT="2026-01-20T05:21:13.06" personId="{DFCB832F-909B-4636-BF9B-80F67B62F401}" id="{DF706710-80CF-455F-8E37-043DD5D001DF}" parentId="{F9A6BD2B-F502-41BD-936C-B38ED21A4359}">
    <text>Can you also add to your to do list that we should check whether the hub provides more guidance on assessing financial effecs</text>
  </threadedComment>
  <threadedComment ref="E58" dT="2026-01-21T23:26:01.93" personId="{E234F4F1-7FAF-44E6-AD45-2CCF99C5CED6}" id="{141402CA-9B99-43FC-B97C-F8FA79849661}" parentId="{F9A6BD2B-F502-41BD-936C-B38ED21A4359}">
    <text>@Harmey, Georgia Updated action - had a quick look at the Hub and the NSW Risk Ready Guide has some guidance on identifying the impact of climate-related financial risks, but refers to the TCFD which I thought we decided to replace with TPG24:33?. 
The NSW Risk Ready Guide also points to AASB guidance on assessing the materiality of climate-related financial risks for the purpose of disclosure in financial statements.
(https://www.aasb.gov.au/admin/file/content102/c3/AASB_AUASB_Joint_Bulletin_Finished.pdf)
Do you think this is a good source to add to reference material?</text>
    <mentions>
      <mention mentionpersonId="{0A758101-2D1D-4865-B91E-072DD65AA198}" mentionId="{E87B1407-2B6C-4958-A6FD-7ABB0037A9DE}" startIndex="0" length="16"/>
    </mentions>
    <extLst>
      <x:ext xmlns:xltc2="http://schemas.microsoft.com/office/spreadsheetml/2020/threadedcomments2" uri="{F7C98A9C-CBB3-438F-8F68-D28B6AF4A901}">
        <xltc2:checksum>3253482802</xltc2:checksum>
        <xltc2:hyperlink startIndex="424" length="87" url="https://www.aasb.gov.au/admin/file/content102/c3/AASB_AUASB_Joint_Bulletin_Finished.pdf"/>
      </x:ext>
    </extLst>
  </threadedComment>
  <threadedComment ref="E58" dT="2026-01-27T04:51:34.32" personId="{E234F4F1-7FAF-44E6-AD45-2CCF99C5CED6}" id="{3D9EF6F2-C279-4B1F-99DD-CC004239D876}" parentId="{F9A6BD2B-F502-41BD-936C-B38ED21A4359}">
    <text>Added source anyway.</text>
  </threadedComment>
  <threadedComment ref="E60" dT="2026-01-20T05:22:31.79" personId="{DFCB832F-909B-4636-BF9B-80F67B62F401}" id="{DD0F5654-8B40-424A-BA01-ACB6034507C8}" done="1">
    <text>See previous comment about length</text>
  </threadedComment>
  <threadedComment ref="E60" dT="2026-01-21T23:13:37.30" personId="{E234F4F1-7FAF-44E6-AD45-2CCF99C5CED6}" id="{7DD5CCEF-DEFC-4EB8-AA56-CD038BE5F77B}" parentId="{DD0F5654-8B40-424A-BA01-ACB6034507C8}">
    <text>Updated.</text>
  </threadedComment>
  <threadedComment ref="B61" dT="2026-01-26T01:29:35.93" personId="{E234F4F1-7FAF-44E6-AD45-2CCF99C5CED6}" id="{E2E91463-64EA-4C7E-8EE9-3731CEF0ACE8}">
    <text>From Mehreen 23 Jan 2026:
“This section focuses more on assessing financial impacts of CRO and less on using financial instruments for transition planning. Please update the wording or add additional question(s) on connection of NPP, CIP, AMPs and SAMPs with transition planning. It also means this has to be connected to decard and adap options analysis as well. The questions should prompt including the prioritised opportunity to strategic financial planning of the org using AMP, SAMPS and CIPs.”</text>
  </threadedComment>
  <threadedComment ref="E62" dT="2026-01-20T05:23:01.55" personId="{DFCB832F-909B-4636-BF9B-80F67B62F401}" id="{2DC89E0E-2A6E-47A8-A4C7-53DF000377F3}" done="1">
    <text>As above</text>
  </threadedComment>
  <threadedComment ref="E62" dT="2026-01-21T23:14:47.49" personId="{E234F4F1-7FAF-44E6-AD45-2CCF99C5CED6}" id="{19401FB4-588C-4EC6-95C4-E439F1C285FE}" parentId="{2DC89E0E-2A6E-47A8-A4C7-53DF000377F3}">
    <text>Updated.</text>
  </threadedComment>
  <threadedComment ref="E63" dT="2026-01-20T05:23:40.48" personId="{DFCB832F-909B-4636-BF9B-80F67B62F401}" id="{F4C37399-E196-4D1E-A3B4-43CD6118ABA5}" done="1">
    <text>Add to your to do this that 6.3.2 needs to be rephrased to match the phrasing of other criteria</text>
  </threadedComment>
  <threadedComment ref="E63" dT="2026-01-20T05:25:48.56" personId="{DFCB832F-909B-4636-BF9B-80F67B62F401}" id="{F79E7AF7-0C77-4E22-9651-829DB24B5355}" parentId="{F4C37399-E196-4D1E-A3B4-43CD6118ABA5}">
    <text xml:space="preserve">To be this is more of a process thing rather than embedding specific risks. Suggest slight wording change ‘Consider how climate-related risks and opportunities are included within the organisation’s financial planning’ Update processes and guidance material where appropriate’. </text>
  </threadedComment>
  <threadedComment ref="E63" dT="2026-01-21T23:16:13.73" personId="{E234F4F1-7FAF-44E6-AD45-2CCF99C5CED6}" id="{99DD11A6-7436-4061-8319-D8C4E0CD36B0}" parentId="{F4C37399-E196-4D1E-A3B4-43CD6118ABA5}">
    <text>Updated action and noted to change criteria wording following DCCEEW feedback.</text>
  </threadedComment>
  <threadedComment ref="E64" dT="2026-01-20T05:27:20.77" personId="{DFCB832F-909B-4636-BF9B-80F67B62F401}" id="{E091A903-0328-4C22-A59B-8D992FF94996}" done="1">
    <text>Check everything in criteria is included</text>
  </threadedComment>
  <threadedComment ref="E64" dT="2026-01-21T23:18:02.18" personId="{E234F4F1-7FAF-44E6-AD45-2CCF99C5CED6}" id="{2855AEBB-C23A-4EF8-9196-834B1B47BD8D}" parentId="{E091A903-0328-4C22-A59B-8D992FF94996}">
    <text>Updated to include SAMPs and AMPs.</text>
  </threadedComment>
  <threadedComment ref="E65" dT="2026-01-20T05:29:38.46" personId="{DFCB832F-909B-4636-BF9B-80F67B62F401}" id="{7A3B0B71-19C4-44FF-8CDA-E571B4F2B47A}" done="1">
    <text>Made slight wording change. 
Add wording in brackets</text>
  </threadedComment>
  <threadedComment ref="E65" dT="2026-01-21T23:18:38.06" personId="{E234F4F1-7FAF-44E6-AD45-2CCF99C5CED6}" id="{90E4C0ED-52AF-4C70-944D-DFA7C8518FEE}" parentId="{7A3B0B71-19C4-44FF-8CDA-E571B4F2B47A}">
    <text>Updated.</text>
  </threadedComment>
</ThreadedComments>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 dockstate="right" visibility="0" width="350" row="6">
    <wetp:webextensionref xmlns:r="http://schemas.openxmlformats.org/officeDocument/2006/relationships" r:id="rId2"/>
  </wetp:taskpane>
</wetp:taskpanes>
</file>

<file path=xl/webextensions/webextension1.xml><?xml version="1.0" encoding="utf-8"?>
<we:webextension xmlns:we="http://schemas.microsoft.com/office/webextensions/webextension/2010/11" id="{360AB294-4CAB-4CF2-98BC-2D8A038DA498}">
  <we:reference id="81ae7f57-2760-4043-a9cb-e0d36209e808" version="1.3.0.0" store="EXCatalog" storeType="EXCatalog"/>
  <we:alternateReferences>
    <we:reference id="WA200003696" version="1.3.0.0" store="en-I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2.xml><?xml version="1.0" encoding="utf-8"?>
<we:webextension xmlns:we="http://schemas.microsoft.com/office/webextensions/webextension/2010/11" id="{28098898-2970-468B-A621-616EAE3592AE}">
  <we:reference id="df76232d-21a6-4463-9d19-0518ac5aab5d" version="1.1.0.0" store="EXCatalog" storeType="EXCatalog"/>
  <we:alternateReferences>
    <we:reference id="WA200000556" version="1.1.0.0" store="" storeType="OMEX"/>
  </we:alternateReferences>
  <we:properties>
    <we:property name="documentId" value="&quot;cba23852-485f-421a-a130-c0e1dd6b4c12&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documenttask" Target="../documenttasks/documenttask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3" Type="http://schemas.openxmlformats.org/officeDocument/2006/relationships/hyperlink" Target="https://www.xrb.govt.nz/dmsdocument/4994/" TargetMode="External"/><Relationship Id="rId18" Type="http://schemas.openxmlformats.org/officeDocument/2006/relationships/hyperlink" Target="https://knowledge.bsigroup.com/products/carbon-management-in-buildings-and-infrastructure" TargetMode="External"/><Relationship Id="rId26" Type="http://schemas.openxmlformats.org/officeDocument/2006/relationships/hyperlink" Target="https://ghgprotocol.org/corporate-value-chain-scope-3-standard" TargetMode="External"/><Relationship Id="rId3" Type="http://schemas.openxmlformats.org/officeDocument/2006/relationships/hyperlink" Target="https://www.iso.org/standard/63026.html" TargetMode="External"/><Relationship Id="rId21" Type="http://schemas.openxmlformats.org/officeDocument/2006/relationships/hyperlink" Target="https://www.climatechange.environment.nsw.gov.au/" TargetMode="External"/><Relationship Id="rId34" Type="http://schemas.openxmlformats.org/officeDocument/2006/relationships/printerSettings" Target="../printerSettings/printerSettings11.bin"/><Relationship Id="rId7" Type="http://schemas.openxmlformats.org/officeDocument/2006/relationships/hyperlink" Target="https://www.energy.nsw.gov.au/sites/default/files/2022-08/nsw-climate-change-policy-framework-160618.pdf" TargetMode="External"/><Relationship Id="rId12" Type="http://schemas.openxmlformats.org/officeDocument/2006/relationships/hyperlink" Target="https://www.charteredaccountantsanz.com/-/media/4024e858ebd24a0caa808563b31011ed.pdf" TargetMode="External"/><Relationship Id="rId17" Type="http://schemas.openxmlformats.org/officeDocument/2006/relationships/hyperlink" Target="https://www.nsw.gov.au/nsw-government/public-sector/financial-information-for-public-entities/capital-planning" TargetMode="External"/><Relationship Id="rId25" Type="http://schemas.openxmlformats.org/officeDocument/2006/relationships/hyperlink" Target="'https:/govteams.sharepoint.com/sites/climateriskreadynsw" TargetMode="External"/><Relationship Id="rId33" Type="http://schemas.openxmlformats.org/officeDocument/2006/relationships/hyperlink" Target="https://www.ifrs.org/content/dam/ifrs/supporting-implementation/ifrs-s2/transition-plan-disclosure-s2.pdf" TargetMode="External"/><Relationship Id="rId2" Type="http://schemas.openxmlformats.org/officeDocument/2006/relationships/hyperlink" Target="https://www.energy.nsw.gov.au/sites/default/files/2022-08/net-zero-plan-2020-2030-200057.pdf" TargetMode="External"/><Relationship Id="rId16" Type="http://schemas.openxmlformats.org/officeDocument/2006/relationships/hyperlink" Target="https://arp.nsw.gov.au/assets/ars/attachments/tpg21-11_parameter-and-technical-adjustments-and-new-policy-proposals-measures.pdf" TargetMode="External"/><Relationship Id="rId20" Type="http://schemas.openxmlformats.org/officeDocument/2006/relationships/hyperlink" Target="https://www.dcceew.gov.au/climate-change/emissions-reporting/national-greenhouse-energy-reporting-scheme" TargetMode="External"/><Relationship Id="rId29" Type="http://schemas.openxmlformats.org/officeDocument/2006/relationships/hyperlink" Target="https://www.climatechange.environment.nsw.gov.au/sites/default/files/2024-10/NSWClimateChangeAdaptationActionPlan2025-2029.pdf" TargetMode="External"/><Relationship Id="rId1" Type="http://schemas.openxmlformats.org/officeDocument/2006/relationships/hyperlink" Target="https://www.climatechange.environment.nsw.gov.au/sites/default/files/2021-06/NSW%20Climate%20risk%20ready%20guide.pdf" TargetMode="External"/><Relationship Id="rId6" Type="http://schemas.openxmlformats.org/officeDocument/2006/relationships/hyperlink" Target="https://www.nsw.gov.au/sites/default/files/noindex/2025-06/tpg24-33-reporting-framework-for-climate-related-financial-disclosures.pdf" TargetMode="External"/><Relationship Id="rId11" Type="http://schemas.openxmlformats.org/officeDocument/2006/relationships/hyperlink" Target="https://aasb.gov.au/media/zfqlb3bj/disclosinginformationanticipatedfinancialeffects_10-25.pdf" TargetMode="External"/><Relationship Id="rId24" Type="http://schemas.openxmlformats.org/officeDocument/2006/relationships/hyperlink" Target="https://www.climateactive.org.au/be-climate-active/tools-and-resources" TargetMode="External"/><Relationship Id="rId32" Type="http://schemas.openxmlformats.org/officeDocument/2006/relationships/hyperlink" Target="mailto:government@environment.nsw.gov.au" TargetMode="External"/><Relationship Id="rId5" Type="http://schemas.openxmlformats.org/officeDocument/2006/relationships/hyperlink" Target="https://sciencebasedtargets.org/resources/files/Net-Zero-Standard.pdf" TargetMode="External"/><Relationship Id="rId15" Type="http://schemas.openxmlformats.org/officeDocument/2006/relationships/hyperlink" Target="https://www.info.buy.nsw.gov.au/resources/guide-to-environmentally-sustainable-procurement" TargetMode="External"/><Relationship Id="rId23" Type="http://schemas.openxmlformats.org/officeDocument/2006/relationships/hyperlink" Target="https://www.nsw.gov.au/departments-and-agencies/nsw-treasury/documents-library/tpp19-07" TargetMode="External"/><Relationship Id="rId28" Type="http://schemas.openxmlformats.org/officeDocument/2006/relationships/hyperlink" Target="https://www.infrastructure.nsw.gov.au/media/iycjqww3/decarbonising-infrastructure-delivery-policy.pdf" TargetMode="External"/><Relationship Id="rId10" Type="http://schemas.openxmlformats.org/officeDocument/2006/relationships/hyperlink" Target="https://www.energy.nsw.gov.au/sites/default/files/2025-06/NZGO-monitoring-and-reporting-framework.pdf" TargetMode="External"/><Relationship Id="rId19" Type="http://schemas.openxmlformats.org/officeDocument/2006/relationships/hyperlink" Target="https://www.planning.nsw.gov.au/policy-and-legislation/buildings/sustainable-buildings-sepp" TargetMode="External"/><Relationship Id="rId31" Type="http://schemas.openxmlformats.org/officeDocument/2006/relationships/hyperlink" Target="https://www.energy.nsw.gov.au/nsw-plans-and-progress/regulation-and-policy/sustainability-government/net-zero-government/guide-carbon-offsets-general-government-sector-agencies" TargetMode="External"/><Relationship Id="rId4" Type="http://schemas.openxmlformats.org/officeDocument/2006/relationships/hyperlink" Target="https://www.dcceew.gov.au/climate-change/publications/national-greenhouse-accounts-factors" TargetMode="External"/><Relationship Id="rId9" Type="http://schemas.openxmlformats.org/officeDocument/2006/relationships/hyperlink" Target="https://www.energy.nsw.gov.au/sites/default/files/2025-06/20250611-DCCEEW-Greenhouse-Gas-Emissions-Accounting-and-Reporting-Guidelines.pdf" TargetMode="External"/><Relationship Id="rId14" Type="http://schemas.openxmlformats.org/officeDocument/2006/relationships/hyperlink" Target="https://austroads.gov.au/latest-news/austroads-releases-decarbonisation-decision-making-tool-for-transport-agencies" TargetMode="External"/><Relationship Id="rId22" Type="http://schemas.openxmlformats.org/officeDocument/2006/relationships/hyperlink" Target="https://www.supplychainschool.au/" TargetMode="External"/><Relationship Id="rId27" Type="http://schemas.openxmlformats.org/officeDocument/2006/relationships/hyperlink" Target="https://www.rics.org/profession-standards/rics-standards-and-guidance/sector-standards/construction-standards/whole-life-carbon-assessment" TargetMode="External"/><Relationship Id="rId30" Type="http://schemas.openxmlformats.org/officeDocument/2006/relationships/hyperlink" Target="https://www.theccc.org.uk/wp-content/uploads/2023/06/CCC-Adaptation-and-decarbonisation.pdf" TargetMode="External"/><Relationship Id="rId35" Type="http://schemas.openxmlformats.org/officeDocument/2006/relationships/drawing" Target="../drawings/drawing18.xml"/><Relationship Id="rId8" Type="http://schemas.openxmlformats.org/officeDocument/2006/relationships/hyperlink" Target="https://www.nsw.gov.au/sites/default/files/noindex/2025-05/nsw-2025-net-zero-government-operations-policy.pdf"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hyperlink" Target="https://ghgprotocol.org/corporate-value-chain-scope-3-standard" TargetMode="External"/><Relationship Id="rId13" Type="http://schemas.openxmlformats.org/officeDocument/2006/relationships/hyperlink" Target="https://www.energy.nsw.gov.au/sites/default/files/2025-06/20250611-DCCEEW-Greenhouse-Gas-Emissions-Accounting-and-Reporting-Guidelines.pdf" TargetMode="External"/><Relationship Id="rId3" Type="http://schemas.openxmlformats.org/officeDocument/2006/relationships/hyperlink" Target="https://www.nsw.gov.au/sites/default/files/noindex/2025-06/tpg24-33-reporting-framework-for-climate-related-financial-disclosures.pdf" TargetMode="External"/><Relationship Id="rId7" Type="http://schemas.openxmlformats.org/officeDocument/2006/relationships/hyperlink" Target="https://consult.treasury.gov.au/c2025-683229" TargetMode="External"/><Relationship Id="rId12" Type="http://schemas.openxmlformats.org/officeDocument/2006/relationships/hyperlink" Target="https://www.energy.nsw.gov.au/sites/default/files/2025-06/20250611-DCCEEW-Greenhouse-Gas-Emissions-Accounting-and-Reporting-Guidelines.pdf" TargetMode="External"/><Relationship Id="rId2" Type="http://schemas.openxmlformats.org/officeDocument/2006/relationships/hyperlink" Target="https://www.nsw.gov.au/sites/default/files/noindex/2025-06/tpg24-33-reporting-framework-for-climate-related-financial-disclosures.pdf" TargetMode="External"/><Relationship Id="rId16" Type="http://schemas.openxmlformats.org/officeDocument/2006/relationships/drawing" Target="../drawings/drawing3.xml"/><Relationship Id="rId1" Type="http://schemas.openxmlformats.org/officeDocument/2006/relationships/hyperlink" Target="https://www.nsw.gov.au/sites/default/files/noindex/2025-06/tpg24-33-reporting-framework-for-climate-related-financial-disclosures.pdf" TargetMode="External"/><Relationship Id="rId6" Type="http://schemas.openxmlformats.org/officeDocument/2006/relationships/hyperlink" Target="https://standards.aasb.gov.au/aasb-s2-sep-2024" TargetMode="External"/><Relationship Id="rId11" Type="http://schemas.openxmlformats.org/officeDocument/2006/relationships/hyperlink" Target="https://www.nsw.gov.au/sites/default/files/noindex/2025-06/tpg24-33-reporting-framework-for-climate-related-financial-disclosures.pdf" TargetMode="External"/><Relationship Id="rId5" Type="http://schemas.openxmlformats.org/officeDocument/2006/relationships/hyperlink" Target="https://standards.aasb.gov.au/aasb-s2-sep-2024" TargetMode="External"/><Relationship Id="rId15" Type="http://schemas.openxmlformats.org/officeDocument/2006/relationships/hyperlink" Target="https://www.nsw.gov.au/sites/default/files/noindex/2025-06/tpg24-33-reporting-framework-for-climate-related-financial-disclosures.pdf" TargetMode="External"/><Relationship Id="rId10" Type="http://schemas.openxmlformats.org/officeDocument/2006/relationships/hyperlink" Target="https://www.nsw.gov.au/sites/default/files/noindex/2025-06/tpg24-33-reporting-framework-for-climate-related-financial-disclosures.pdf" TargetMode="External"/><Relationship Id="rId4" Type="http://schemas.openxmlformats.org/officeDocument/2006/relationships/hyperlink" Target="https://www.nsw.gov.au/sites/default/files/noindex/2025-05/nsw-2025-net-zero-government-operations-policy.pdf" TargetMode="External"/><Relationship Id="rId9" Type="http://schemas.openxmlformats.org/officeDocument/2006/relationships/hyperlink" Target="https://www.climatechange.environment.nsw.gov.au/about-adaptnsw/nsw-climate-change-adaptation-strategy" TargetMode="External"/><Relationship Id="rId14" Type="http://schemas.openxmlformats.org/officeDocument/2006/relationships/hyperlink" Target="https://ghgprotocol.org/corporate-value-chain-scope-3-standar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ur02.safelinks.protection.outlook.com/?url=https%3A%2F%2Flegislation.nsw.gov.au%2Fview%2Fwhole%2Fhtml%2Finforce%2Fcurrent%2Fact-1988-041%23sec.4&amp;data=05%7C02%7CAna.Koczanowski%40wsp.com%7C13113f4c56084579213a08de3dd51214%7C3d234255e20f420588a59658a402999b%7C1%7C0%7C639016184825578590%7CUnknown%7CTWFpbGZsb3d8eyJFbXB0eU1hcGkiOnRydWUsIlYiOiIwLjAuMDAwMCIsIlAiOiJXaW4zMiIsIkFOIjoiTWFpbCIsIldUIjoyfQ%3D%3D%7C0%7C%7C%7C&amp;sdata=eOnpGhls8CUjrivUe6q3%2FM0vd5NEyvFkMY2WKhTnFo4%3D&amp;reserved=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369A-92AF-4521-86C7-B16D7BD669FA}">
  <sheetPr codeName="Sheet1">
    <tabColor rgb="FFB4C6E7"/>
  </sheetPr>
  <dimension ref="A1:L65"/>
  <sheetViews>
    <sheetView showGridLines="0" showRowColHeaders="0" topLeftCell="A12" zoomScale="115" zoomScaleNormal="115" workbookViewId="0">
      <selection activeCell="D18" sqref="D18:F18"/>
    </sheetView>
  </sheetViews>
  <sheetFormatPr defaultColWidth="0" defaultRowHeight="0" customHeight="1" zeroHeight="1"/>
  <cols>
    <col min="1" max="1" width="4.5703125" style="349" customWidth="1"/>
    <col min="2" max="2" width="4.5703125" style="372" customWidth="1"/>
    <col min="3" max="3" width="42.140625" style="372" customWidth="1"/>
    <col min="4" max="4" width="43.42578125" style="372" customWidth="1"/>
    <col min="5" max="6" width="32.85546875" style="372" customWidth="1"/>
    <col min="7" max="8" width="27.140625" style="372" customWidth="1"/>
    <col min="9" max="9" width="4.5703125" style="372" customWidth="1"/>
    <col min="10" max="10" width="4.5703125" style="349" customWidth="1"/>
    <col min="11" max="12" width="11.85546875" style="349" hidden="1" customWidth="1"/>
    <col min="13" max="16384" width="1.85546875" style="349" hidden="1"/>
  </cols>
  <sheetData>
    <row r="1" spans="2:11" ht="78" customHeight="1" thickBot="1">
      <c r="B1" s="344" t="s">
        <v>0</v>
      </c>
      <c r="C1" s="345" t="s">
        <v>0</v>
      </c>
      <c r="D1" s="346"/>
      <c r="E1" s="347"/>
      <c r="F1" s="347"/>
      <c r="G1" s="347"/>
      <c r="H1" s="347"/>
      <c r="I1" s="344"/>
      <c r="J1" s="339"/>
      <c r="K1" s="348"/>
    </row>
    <row r="2" spans="2:11" ht="19.5" customHeight="1">
      <c r="B2" s="331"/>
      <c r="C2" s="331"/>
      <c r="D2" s="349"/>
      <c r="E2" s="350"/>
      <c r="F2" s="350"/>
      <c r="G2" s="350"/>
      <c r="H2" s="350"/>
      <c r="I2" s="331"/>
    </row>
    <row r="3" spans="2:11" ht="39" customHeight="1">
      <c r="B3" s="351"/>
      <c r="C3" s="352" t="s">
        <v>1</v>
      </c>
      <c r="D3" s="353"/>
      <c r="E3" s="353"/>
      <c r="F3" s="353"/>
      <c r="G3" s="353"/>
      <c r="H3" s="353"/>
      <c r="I3" s="351"/>
    </row>
    <row r="4" spans="2:11" ht="25.5">
      <c r="B4" s="354"/>
      <c r="C4" s="355"/>
      <c r="D4" s="353"/>
      <c r="E4" s="353"/>
      <c r="F4" s="353"/>
      <c r="G4" s="353"/>
      <c r="H4" s="353"/>
      <c r="I4" s="354"/>
    </row>
    <row r="5" spans="2:11" ht="12" customHeight="1">
      <c r="B5" s="353"/>
      <c r="C5" s="353"/>
      <c r="D5" s="353"/>
      <c r="E5" s="353"/>
      <c r="F5" s="353"/>
      <c r="G5" s="353"/>
      <c r="H5" s="353"/>
      <c r="I5" s="353"/>
    </row>
    <row r="6" spans="2:11" ht="27" customHeight="1">
      <c r="B6" s="356"/>
      <c r="C6" s="357" t="s">
        <v>2</v>
      </c>
      <c r="D6" s="353"/>
      <c r="E6" s="353"/>
      <c r="F6" s="353"/>
      <c r="G6" s="353"/>
      <c r="H6" s="353"/>
      <c r="I6" s="356"/>
    </row>
    <row r="7" spans="2:11" ht="240" customHeight="1">
      <c r="B7" s="356"/>
      <c r="C7" s="527" t="s">
        <v>3</v>
      </c>
      <c r="D7" s="527"/>
      <c r="E7" s="527"/>
      <c r="F7" s="527"/>
      <c r="G7" s="527"/>
      <c r="H7" s="527"/>
      <c r="I7" s="356"/>
    </row>
    <row r="8" spans="2:11" ht="12.6" customHeight="1">
      <c r="B8" s="356"/>
      <c r="C8" s="353"/>
      <c r="D8" s="353"/>
      <c r="E8" s="353"/>
      <c r="F8" s="353"/>
      <c r="G8" s="353"/>
      <c r="H8" s="353"/>
      <c r="I8" s="356"/>
    </row>
    <row r="9" spans="2:11" ht="18" customHeight="1">
      <c r="B9" s="356"/>
      <c r="C9" s="517" t="s">
        <v>4</v>
      </c>
      <c r="D9" s="518" t="s">
        <v>5</v>
      </c>
      <c r="E9" s="353"/>
      <c r="F9" s="353"/>
      <c r="G9" s="353"/>
      <c r="H9" s="353"/>
      <c r="I9" s="356"/>
    </row>
    <row r="10" spans="2:11" ht="165.95" customHeight="1">
      <c r="B10" s="356"/>
      <c r="C10" s="515" t="s">
        <v>6</v>
      </c>
      <c r="D10" s="516" t="s">
        <v>7</v>
      </c>
      <c r="E10" s="353"/>
      <c r="F10" s="353"/>
      <c r="G10" s="353"/>
      <c r="H10" s="353"/>
      <c r="I10" s="356"/>
    </row>
    <row r="11" spans="2:11" ht="12.6" customHeight="1">
      <c r="B11" s="356"/>
      <c r="C11" s="353"/>
      <c r="D11" s="353"/>
      <c r="E11" s="353"/>
      <c r="F11" s="353"/>
      <c r="G11" s="353"/>
      <c r="H11" s="353"/>
      <c r="I11" s="356"/>
    </row>
    <row r="12" spans="2:11" ht="125.1" customHeight="1">
      <c r="B12" s="356"/>
      <c r="C12" s="527" t="s">
        <v>8</v>
      </c>
      <c r="D12" s="528"/>
      <c r="E12" s="528"/>
      <c r="F12" s="528"/>
      <c r="G12" s="528"/>
      <c r="H12" s="528"/>
      <c r="I12" s="356"/>
    </row>
    <row r="13" spans="2:11" ht="27" customHeight="1">
      <c r="B13" s="356"/>
      <c r="C13" s="357" t="s">
        <v>9</v>
      </c>
      <c r="D13" s="353"/>
      <c r="E13" s="353"/>
      <c r="F13" s="353"/>
      <c r="G13" s="353"/>
      <c r="H13" s="353"/>
      <c r="I13" s="356"/>
    </row>
    <row r="14" spans="2:11" ht="16.5" customHeight="1">
      <c r="B14" s="356"/>
      <c r="C14" s="527" t="s">
        <v>10</v>
      </c>
      <c r="D14" s="527"/>
      <c r="E14" s="527"/>
      <c r="F14" s="527"/>
      <c r="G14" s="527"/>
      <c r="H14" s="527"/>
      <c r="I14" s="356"/>
    </row>
    <row r="15" spans="2:11" ht="9.6" customHeight="1">
      <c r="B15" s="356"/>
      <c r="C15" s="353"/>
      <c r="D15" s="353"/>
      <c r="E15" s="353"/>
      <c r="F15" s="353"/>
      <c r="G15" s="353"/>
      <c r="H15" s="353"/>
      <c r="I15" s="356"/>
    </row>
    <row r="16" spans="2:11" ht="27" customHeight="1">
      <c r="B16" s="356"/>
      <c r="C16" s="358" t="s">
        <v>11</v>
      </c>
      <c r="D16" s="532" t="s">
        <v>12</v>
      </c>
      <c r="E16" s="533"/>
      <c r="F16" s="533"/>
      <c r="G16" s="353"/>
      <c r="H16" s="353"/>
      <c r="I16" s="356"/>
    </row>
    <row r="17" spans="2:9" ht="24" customHeight="1">
      <c r="B17" s="356"/>
      <c r="C17" s="359" t="s">
        <v>13</v>
      </c>
      <c r="D17" s="530" t="s">
        <v>14</v>
      </c>
      <c r="E17" s="530"/>
      <c r="F17" s="530"/>
      <c r="G17" s="353"/>
      <c r="H17" s="353"/>
      <c r="I17" s="356"/>
    </row>
    <row r="18" spans="2:9" ht="27" customHeight="1">
      <c r="B18" s="356"/>
      <c r="C18" s="360" t="s">
        <v>15</v>
      </c>
      <c r="D18" s="530" t="s">
        <v>16</v>
      </c>
      <c r="E18" s="530"/>
      <c r="F18" s="530"/>
      <c r="G18" s="353"/>
      <c r="H18" s="353"/>
      <c r="I18" s="356"/>
    </row>
    <row r="19" spans="2:9" ht="22.5" customHeight="1">
      <c r="B19" s="356"/>
      <c r="C19" s="361" t="s">
        <v>17</v>
      </c>
      <c r="D19" s="530" t="s">
        <v>18</v>
      </c>
      <c r="E19" s="530"/>
      <c r="F19" s="530"/>
      <c r="G19" s="353"/>
      <c r="H19" s="353"/>
      <c r="I19" s="356"/>
    </row>
    <row r="20" spans="2:9" ht="54.6" customHeight="1">
      <c r="B20" s="356"/>
      <c r="C20" s="362" t="s">
        <v>19</v>
      </c>
      <c r="D20" s="531" t="s">
        <v>20</v>
      </c>
      <c r="E20" s="531"/>
      <c r="F20" s="531"/>
      <c r="G20" s="353"/>
      <c r="H20" s="353"/>
      <c r="I20" s="356"/>
    </row>
    <row r="21" spans="2:9" ht="36.6" customHeight="1">
      <c r="B21" s="356"/>
      <c r="C21" s="363" t="s">
        <v>21</v>
      </c>
      <c r="D21" s="530" t="s">
        <v>22</v>
      </c>
      <c r="E21" s="530"/>
      <c r="F21" s="530"/>
      <c r="G21" s="353"/>
      <c r="H21" s="353"/>
      <c r="I21" s="356"/>
    </row>
    <row r="22" spans="2:9" ht="24" customHeight="1">
      <c r="B22" s="356"/>
      <c r="C22" s="364" t="s">
        <v>23</v>
      </c>
      <c r="D22" s="530" t="s">
        <v>24</v>
      </c>
      <c r="E22" s="530"/>
      <c r="F22" s="530"/>
      <c r="G22" s="353"/>
      <c r="H22" s="353"/>
      <c r="I22" s="356"/>
    </row>
    <row r="23" spans="2:9" ht="32.1" customHeight="1">
      <c r="B23" s="356"/>
      <c r="C23" s="364" t="s">
        <v>25</v>
      </c>
      <c r="D23" s="531" t="s">
        <v>26</v>
      </c>
      <c r="E23" s="531"/>
      <c r="F23" s="531"/>
      <c r="G23" s="353"/>
      <c r="H23" s="353"/>
      <c r="I23" s="356"/>
    </row>
    <row r="24" spans="2:9" ht="29.1" customHeight="1">
      <c r="B24" s="356"/>
      <c r="C24" s="364" t="s">
        <v>27</v>
      </c>
      <c r="D24" s="534" t="s">
        <v>28</v>
      </c>
      <c r="E24" s="535"/>
      <c r="F24" s="536"/>
      <c r="G24" s="353"/>
      <c r="H24" s="353"/>
      <c r="I24" s="356"/>
    </row>
    <row r="25" spans="2:9" ht="32.450000000000003" customHeight="1">
      <c r="B25" s="356"/>
      <c r="C25" s="365" t="s">
        <v>29</v>
      </c>
      <c r="D25" s="530" t="s">
        <v>30</v>
      </c>
      <c r="E25" s="530"/>
      <c r="F25" s="530"/>
      <c r="G25" s="353"/>
      <c r="H25" s="353"/>
      <c r="I25" s="356"/>
    </row>
    <row r="26" spans="2:9" ht="27" customHeight="1">
      <c r="B26" s="356"/>
      <c r="C26" s="366"/>
      <c r="D26" s="353"/>
      <c r="E26" s="353"/>
      <c r="F26" s="353"/>
      <c r="G26" s="353"/>
      <c r="H26" s="353"/>
      <c r="I26" s="356"/>
    </row>
    <row r="27" spans="2:9" ht="27" customHeight="1">
      <c r="B27" s="356"/>
      <c r="C27" s="367" t="s">
        <v>31</v>
      </c>
      <c r="D27" s="368"/>
      <c r="E27" s="368"/>
      <c r="F27" s="368"/>
      <c r="G27" s="368"/>
      <c r="H27" s="368"/>
      <c r="I27" s="356"/>
    </row>
    <row r="28" spans="2:9" ht="27" customHeight="1">
      <c r="B28" s="356"/>
      <c r="C28" s="529" t="s">
        <v>32</v>
      </c>
      <c r="D28" s="529"/>
      <c r="E28" s="529"/>
      <c r="F28" s="529"/>
      <c r="G28" s="529"/>
      <c r="H28" s="529"/>
      <c r="I28" s="356"/>
    </row>
    <row r="29" spans="2:9" ht="27" customHeight="1">
      <c r="B29" s="353"/>
      <c r="C29" s="353"/>
      <c r="D29" s="353"/>
      <c r="E29" s="353"/>
      <c r="F29" s="353"/>
      <c r="G29" s="353"/>
      <c r="H29" s="353"/>
      <c r="I29" s="356"/>
    </row>
    <row r="30" spans="2:9" ht="32.450000000000003" customHeight="1">
      <c r="B30" s="353"/>
      <c r="C30" s="353"/>
      <c r="D30" s="353"/>
      <c r="E30" s="353"/>
      <c r="F30" s="353"/>
      <c r="G30" s="353"/>
      <c r="H30" s="353"/>
      <c r="I30" s="356"/>
    </row>
    <row r="31" spans="2:9" ht="27" customHeight="1">
      <c r="B31" s="353"/>
      <c r="C31" s="353"/>
      <c r="D31" s="353"/>
      <c r="E31" s="353"/>
      <c r="F31" s="353"/>
      <c r="G31" s="353"/>
      <c r="H31" s="353"/>
      <c r="I31" s="356"/>
    </row>
    <row r="32" spans="2:9" ht="32.450000000000003" customHeight="1">
      <c r="B32" s="353"/>
      <c r="C32" s="353"/>
      <c r="D32" s="353"/>
      <c r="E32" s="353"/>
      <c r="F32" s="353"/>
      <c r="G32" s="353"/>
      <c r="H32" s="353"/>
      <c r="I32" s="356"/>
    </row>
    <row r="33" spans="2:9" ht="27" customHeight="1">
      <c r="B33" s="353"/>
      <c r="C33" s="353"/>
      <c r="D33" s="353"/>
      <c r="E33" s="353"/>
      <c r="F33" s="353"/>
      <c r="G33" s="353"/>
      <c r="H33" s="353"/>
      <c r="I33" s="356"/>
    </row>
    <row r="34" spans="2:9" ht="27.6" customHeight="1">
      <c r="B34" s="353"/>
      <c r="C34" s="353"/>
      <c r="D34" s="353"/>
      <c r="E34" s="353"/>
      <c r="F34" s="353"/>
      <c r="G34" s="353"/>
      <c r="H34" s="353"/>
      <c r="I34" s="356"/>
    </row>
    <row r="35" spans="2:9" ht="27" customHeight="1">
      <c r="B35" s="353"/>
      <c r="C35" s="353"/>
      <c r="D35" s="353"/>
      <c r="E35" s="353"/>
      <c r="F35" s="353"/>
      <c r="G35" s="353"/>
      <c r="H35" s="353"/>
      <c r="I35" s="356"/>
    </row>
    <row r="36" spans="2:9" ht="32.450000000000003" customHeight="1">
      <c r="B36" s="353"/>
      <c r="C36" s="353"/>
      <c r="D36" s="353"/>
      <c r="E36" s="353"/>
      <c r="F36" s="353"/>
      <c r="G36" s="353"/>
      <c r="H36" s="353"/>
      <c r="I36" s="356"/>
    </row>
    <row r="37" spans="2:9" ht="32.450000000000003" customHeight="1">
      <c r="B37" s="353"/>
      <c r="C37" s="353"/>
      <c r="D37" s="353"/>
      <c r="E37" s="353"/>
      <c r="F37" s="353"/>
      <c r="G37" s="353"/>
      <c r="H37" s="353"/>
      <c r="I37" s="356"/>
    </row>
    <row r="38" spans="2:9" ht="32.450000000000003" customHeight="1">
      <c r="B38" s="353"/>
      <c r="C38" s="353"/>
      <c r="D38" s="353"/>
      <c r="E38" s="353"/>
      <c r="F38" s="353"/>
      <c r="G38" s="353"/>
      <c r="H38" s="353"/>
      <c r="I38" s="356"/>
    </row>
    <row r="39" spans="2:9" ht="32.450000000000003" customHeight="1">
      <c r="B39" s="353"/>
      <c r="C39" s="353"/>
      <c r="D39" s="353"/>
      <c r="E39" s="353"/>
      <c r="F39" s="353"/>
      <c r="G39" s="353"/>
      <c r="H39" s="353"/>
      <c r="I39" s="356"/>
    </row>
    <row r="40" spans="2:9" ht="27" customHeight="1">
      <c r="B40" s="356"/>
      <c r="C40" s="367" t="s">
        <v>33</v>
      </c>
      <c r="D40" s="353"/>
      <c r="E40" s="353"/>
      <c r="F40" s="353"/>
      <c r="G40" s="353"/>
      <c r="H40" s="353"/>
      <c r="I40" s="356"/>
    </row>
    <row r="41" spans="2:9" ht="120.6" customHeight="1">
      <c r="B41" s="356"/>
      <c r="C41" s="529" t="s">
        <v>34</v>
      </c>
      <c r="D41" s="529"/>
      <c r="E41" s="529"/>
      <c r="F41" s="529"/>
      <c r="G41" s="529"/>
      <c r="H41" s="529"/>
      <c r="I41" s="356"/>
    </row>
    <row r="42" spans="2:9" ht="114.6" customHeight="1">
      <c r="B42" s="356"/>
      <c r="C42" s="527" t="s">
        <v>35</v>
      </c>
      <c r="D42" s="527"/>
      <c r="E42" s="527"/>
      <c r="F42" s="527"/>
      <c r="G42" s="527"/>
      <c r="H42" s="527"/>
      <c r="I42" s="356"/>
    </row>
    <row r="43" spans="2:9" ht="8.4499999999999993" customHeight="1"/>
    <row r="44" spans="2:9" ht="155.44999999999999" customHeight="1">
      <c r="B44" s="356"/>
      <c r="C44" s="529" t="s">
        <v>36</v>
      </c>
      <c r="D44" s="529"/>
      <c r="E44" s="529"/>
      <c r="F44" s="529"/>
      <c r="G44" s="529"/>
      <c r="H44" s="529"/>
      <c r="I44" s="356"/>
    </row>
    <row r="45" spans="2:9" ht="11.1" customHeight="1">
      <c r="B45" s="356"/>
      <c r="C45" s="353"/>
      <c r="D45" s="353"/>
      <c r="E45" s="353"/>
      <c r="F45" s="353"/>
      <c r="G45" s="353"/>
      <c r="H45" s="353"/>
      <c r="I45" s="356"/>
    </row>
    <row r="46" spans="2:9" ht="27" customHeight="1">
      <c r="B46" s="356"/>
      <c r="C46" s="357" t="s">
        <v>37</v>
      </c>
      <c r="D46" s="353"/>
      <c r="E46" s="353"/>
      <c r="F46" s="353"/>
      <c r="G46" s="353"/>
      <c r="H46" s="353"/>
      <c r="I46" s="356"/>
    </row>
    <row r="47" spans="2:9" ht="16.5" customHeight="1">
      <c r="B47" s="356"/>
      <c r="C47" s="527" t="s">
        <v>38</v>
      </c>
      <c r="D47" s="527"/>
      <c r="E47" s="527"/>
      <c r="F47" s="527"/>
      <c r="G47" s="527"/>
      <c r="H47" s="527"/>
      <c r="I47" s="356"/>
    </row>
    <row r="48" spans="2:9" ht="9.6" customHeight="1">
      <c r="B48" s="356"/>
      <c r="C48" s="353"/>
      <c r="D48" s="353"/>
      <c r="E48" s="353"/>
      <c r="F48" s="353"/>
      <c r="G48" s="353"/>
      <c r="H48" s="353"/>
      <c r="I48" s="356"/>
    </row>
    <row r="49" spans="1:9" ht="27" customHeight="1">
      <c r="B49" s="356"/>
      <c r="C49" s="369" t="s">
        <v>39</v>
      </c>
      <c r="D49" s="549" t="s">
        <v>40</v>
      </c>
      <c r="E49" s="549"/>
      <c r="F49" s="549"/>
      <c r="G49" s="549"/>
      <c r="H49" s="549"/>
      <c r="I49" s="356"/>
    </row>
    <row r="50" spans="1:9" ht="42.95" customHeight="1">
      <c r="B50" s="356"/>
      <c r="C50" s="370" t="s">
        <v>41</v>
      </c>
      <c r="D50" s="371" t="s">
        <v>42</v>
      </c>
      <c r="E50" s="548" t="s">
        <v>43</v>
      </c>
      <c r="F50" s="548"/>
      <c r="G50" s="548"/>
      <c r="H50" s="548"/>
      <c r="I50" s="356"/>
    </row>
    <row r="51" spans="1:9" ht="74.099999999999994" customHeight="1">
      <c r="B51" s="356"/>
      <c r="C51" s="546" t="s">
        <v>44</v>
      </c>
      <c r="D51" s="371" t="s">
        <v>45</v>
      </c>
      <c r="E51" s="548" t="s">
        <v>46</v>
      </c>
      <c r="F51" s="548"/>
      <c r="G51" s="548"/>
      <c r="H51" s="548"/>
      <c r="I51" s="356"/>
    </row>
    <row r="52" spans="1:9" ht="91.5" customHeight="1">
      <c r="B52" s="356"/>
      <c r="C52" s="547"/>
      <c r="D52" s="371" t="s">
        <v>47</v>
      </c>
      <c r="E52" s="548" t="s">
        <v>48</v>
      </c>
      <c r="F52" s="548"/>
      <c r="G52" s="548"/>
      <c r="H52" s="548"/>
      <c r="I52" s="356"/>
    </row>
    <row r="53" spans="1:9" ht="63.95" customHeight="1">
      <c r="B53" s="356"/>
      <c r="C53" s="370" t="s">
        <v>49</v>
      </c>
      <c r="D53" s="371" t="s">
        <v>50</v>
      </c>
      <c r="E53" s="548" t="s">
        <v>51</v>
      </c>
      <c r="F53" s="548"/>
      <c r="G53" s="548"/>
      <c r="H53" s="548"/>
      <c r="I53" s="356"/>
    </row>
    <row r="54" spans="1:9" ht="133.5" customHeight="1">
      <c r="B54" s="356"/>
      <c r="C54" s="546" t="s">
        <v>52</v>
      </c>
      <c r="D54" s="371" t="s">
        <v>53</v>
      </c>
      <c r="E54" s="548" t="s">
        <v>54</v>
      </c>
      <c r="F54" s="548"/>
      <c r="G54" s="548"/>
      <c r="H54" s="548"/>
      <c r="I54" s="356"/>
    </row>
    <row r="55" spans="1:9" ht="108.6" customHeight="1">
      <c r="B55" s="356"/>
      <c r="C55" s="547"/>
      <c r="D55" s="371" t="s">
        <v>55</v>
      </c>
      <c r="E55" s="548" t="s">
        <v>56</v>
      </c>
      <c r="F55" s="548"/>
      <c r="G55" s="548"/>
      <c r="H55" s="548"/>
      <c r="I55" s="356"/>
    </row>
    <row r="56" spans="1:9" ht="73.5" customHeight="1">
      <c r="B56" s="356"/>
      <c r="C56" s="370" t="s">
        <v>57</v>
      </c>
      <c r="D56" s="544" t="s">
        <v>58</v>
      </c>
      <c r="E56" s="538" t="s">
        <v>59</v>
      </c>
      <c r="F56" s="539"/>
      <c r="G56" s="539"/>
      <c r="H56" s="540"/>
      <c r="I56" s="356"/>
    </row>
    <row r="57" spans="1:9" ht="36.950000000000003" customHeight="1">
      <c r="B57" s="356"/>
      <c r="C57" s="370" t="s">
        <v>60</v>
      </c>
      <c r="D57" s="545"/>
      <c r="E57" s="541"/>
      <c r="F57" s="542"/>
      <c r="G57" s="542"/>
      <c r="H57" s="543"/>
      <c r="I57" s="356"/>
    </row>
    <row r="58" spans="1:9" ht="38.450000000000003" customHeight="1">
      <c r="B58" s="356"/>
      <c r="C58" s="537" t="s">
        <v>61</v>
      </c>
      <c r="D58" s="537"/>
      <c r="E58" s="537"/>
      <c r="F58" s="537"/>
      <c r="G58" s="537"/>
      <c r="H58" s="537"/>
      <c r="I58" s="356"/>
    </row>
    <row r="59" spans="1:9" ht="11.1" customHeight="1">
      <c r="B59" s="356"/>
      <c r="C59" s="353"/>
      <c r="D59" s="353"/>
      <c r="E59" s="353"/>
      <c r="F59" s="353"/>
      <c r="G59" s="353"/>
      <c r="H59" s="353"/>
      <c r="I59" s="356"/>
    </row>
    <row r="60" spans="1:9" ht="27" customHeight="1">
      <c r="B60" s="349"/>
      <c r="C60" s="349"/>
      <c r="D60" s="349"/>
      <c r="E60" s="349"/>
      <c r="F60" s="349"/>
      <c r="G60" s="349"/>
      <c r="H60" s="349"/>
      <c r="I60" s="349"/>
    </row>
    <row r="63" spans="1:9" ht="0" hidden="1" customHeight="1">
      <c r="A63" s="372"/>
    </row>
    <row r="64" spans="1:9" ht="0" hidden="1" customHeight="1">
      <c r="A64" s="372"/>
    </row>
    <row r="65" spans="1:1" ht="0" hidden="1" customHeight="1">
      <c r="A65" s="372"/>
    </row>
  </sheetData>
  <sheetProtection formatRows="0" selectLockedCells="1" selectUnlockedCells="1"/>
  <mergeCells count="30">
    <mergeCell ref="D24:F24"/>
    <mergeCell ref="C58:H58"/>
    <mergeCell ref="E56:H57"/>
    <mergeCell ref="D56:D57"/>
    <mergeCell ref="C51:C52"/>
    <mergeCell ref="C54:C55"/>
    <mergeCell ref="E54:H54"/>
    <mergeCell ref="E55:H55"/>
    <mergeCell ref="D49:H49"/>
    <mergeCell ref="E50:H50"/>
    <mergeCell ref="E51:H51"/>
    <mergeCell ref="E52:H52"/>
    <mergeCell ref="E53:H53"/>
    <mergeCell ref="C42:H42"/>
    <mergeCell ref="C12:H12"/>
    <mergeCell ref="C7:H7"/>
    <mergeCell ref="C14:H14"/>
    <mergeCell ref="C28:H28"/>
    <mergeCell ref="C47:H47"/>
    <mergeCell ref="D21:F21"/>
    <mergeCell ref="D22:F22"/>
    <mergeCell ref="D23:F23"/>
    <mergeCell ref="D25:F25"/>
    <mergeCell ref="D16:F16"/>
    <mergeCell ref="D17:F17"/>
    <mergeCell ref="D18:F18"/>
    <mergeCell ref="D19:F19"/>
    <mergeCell ref="D20:F20"/>
    <mergeCell ref="C41:H41"/>
    <mergeCell ref="C44:H44"/>
  </mergeCells>
  <pageMargins left="0.7" right="0.7" top="0.75" bottom="0.75"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8B96-784F-478B-BEA6-213A3A1B924B}">
  <sheetPr codeName="Sheet13">
    <tabColor rgb="FFC00000"/>
  </sheetPr>
  <dimension ref="A1:XFD19"/>
  <sheetViews>
    <sheetView showGridLines="0" workbookViewId="0">
      <selection activeCell="D13" sqref="D13"/>
    </sheetView>
  </sheetViews>
  <sheetFormatPr defaultColWidth="0" defaultRowHeight="14.45" zeroHeight="1"/>
  <cols>
    <col min="1" max="1" width="8.5703125" style="384" customWidth="1"/>
    <col min="2" max="2" width="68.85546875" style="384" customWidth="1"/>
    <col min="3" max="3" width="70.85546875" style="384" customWidth="1"/>
    <col min="4" max="4" width="18.85546875" style="384" customWidth="1"/>
    <col min="5" max="5" width="53.42578125" style="384" customWidth="1"/>
    <col min="6" max="6" width="5.85546875" style="384" customWidth="1"/>
    <col min="7" max="16384" width="4.85546875" hidden="1"/>
  </cols>
  <sheetData>
    <row r="1" spans="1:6" ht="17.100000000000001" customHeight="1">
      <c r="A1" s="392"/>
      <c r="B1" s="392"/>
      <c r="C1" s="392"/>
      <c r="D1" s="392"/>
      <c r="E1" s="330"/>
      <c r="F1" s="330"/>
    </row>
    <row r="2" spans="1:6" ht="39" customHeight="1">
      <c r="A2" s="393"/>
      <c r="B2" s="332" t="s">
        <v>1</v>
      </c>
      <c r="C2" s="333"/>
      <c r="D2" s="333"/>
      <c r="E2" s="333"/>
    </row>
    <row r="3" spans="1:6" ht="21.95" customHeight="1">
      <c r="A3" s="393"/>
      <c r="B3" s="419" t="s">
        <v>53</v>
      </c>
      <c r="C3" s="395"/>
      <c r="D3" s="395"/>
      <c r="E3" s="337"/>
    </row>
    <row r="4" spans="1:6" ht="107.1" customHeight="1" thickBot="1">
      <c r="A4" s="393"/>
      <c r="B4" s="558" t="s">
        <v>227</v>
      </c>
      <c r="C4" s="558"/>
      <c r="D4" s="558"/>
      <c r="E4" s="558"/>
      <c r="F4" s="337"/>
    </row>
    <row r="5" spans="1:6" ht="20.45" customHeight="1" thickBot="1">
      <c r="A5" s="426" t="s">
        <v>210</v>
      </c>
      <c r="B5" s="426" t="s">
        <v>211</v>
      </c>
      <c r="C5" s="427" t="s">
        <v>212</v>
      </c>
      <c r="D5" s="426" t="s">
        <v>213</v>
      </c>
      <c r="E5" s="398" t="s">
        <v>214</v>
      </c>
    </row>
    <row r="6" spans="1:6" ht="15.95">
      <c r="A6" s="428">
        <v>5</v>
      </c>
      <c r="B6" s="429" t="s">
        <v>228</v>
      </c>
      <c r="C6" s="430"/>
      <c r="D6" s="428"/>
      <c r="E6" s="431"/>
    </row>
    <row r="7" spans="1:6" ht="15.75" customHeight="1">
      <c r="A7" s="432">
        <v>5.0999999999999996</v>
      </c>
      <c r="B7" s="310" t="s">
        <v>228</v>
      </c>
      <c r="C7" s="278"/>
      <c r="D7" s="432"/>
      <c r="E7" s="432"/>
    </row>
    <row r="8" spans="1:6" ht="159.94999999999999">
      <c r="A8" s="249" t="str" cm="1">
        <f t="array" ref="A8:C13">IF(ISNUMBER(SEARCH("lower",'D. Screening Exercise'!$G$9)),'Low Materiality Criteria'!C30:E34,'High Materiality Criteria'!C37:E42)</f>
        <v>5.1.1</v>
      </c>
      <c r="B8" s="288" t="str">
        <v xml:space="preserve">
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v>
      </c>
      <c r="C8" s="244" t="str">
        <v>N/A</v>
      </c>
      <c r="D8" s="53"/>
      <c r="E8" s="243"/>
    </row>
    <row r="9" spans="1:6" ht="63.95">
      <c r="A9" s="289" t="str">
        <v>5.1.2</v>
      </c>
      <c r="B9" s="290" t="str">
        <v xml:space="preserve">
Barriers to implementation of initiatives and actions have been considered and options for how to address these. 
</v>
      </c>
      <c r="C9" s="101" t="str">
        <v>N/A</v>
      </c>
      <c r="D9" s="53"/>
      <c r="E9" s="156"/>
    </row>
    <row r="10" spans="1:6" ht="96">
      <c r="A10" s="289" t="str">
        <v>5.1.3</v>
      </c>
      <c r="B10" s="290" t="str">
        <v xml:space="preserve">
Priority initiatives and actions have been embedded in relevant organisational plans (e.g., Strategic Asset Management Plans (SAMPs) and Asset Management Plans (AMPs)) with clear timeframes, and are connected with organisational risk registers.
</v>
      </c>
      <c r="C10" s="101" t="str">
        <v xml:space="preserve">
• NSW Treasury Asset Mangement Policy (24)
</v>
      </c>
      <c r="D10" s="53"/>
      <c r="E10" s="156"/>
    </row>
    <row r="11" spans="1:6" ht="111.95">
      <c r="A11" s="289" t="str">
        <v>5.1.4</v>
      </c>
      <c r="B11" s="290" t="str">
        <v xml:space="preserve">
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v>
      </c>
      <c r="C11" s="291" t="str">
        <v xml:space="preserve">
• ISO20400 Sustainable Procurement – Guidance (14)
• NSW Government Environmentally Sustainable Procurement Guidance (20)
• Supply Chain Sustainability School (31)
</v>
      </c>
      <c r="D11" s="53"/>
      <c r="E11" s="156"/>
    </row>
    <row r="12" spans="1:6" ht="96">
      <c r="A12" s="289" t="str">
        <v>5.1.5</v>
      </c>
      <c r="B12" s="290" t="str">
        <v xml:space="preserve">
Metrics and KPIs for decarbonisation and adaptation have been identified to track implementation progress. 
</v>
      </c>
      <c r="C12" s="292" t="str">
        <v xml:space="preserve">
• ISO20400 Sustainable Procurement – Guidance (14)
• IFRS Disclosing information about an organisation's climate-related transition (12)
• NSW Government Environmentally Sustainable Procurement Guidance (20)
</v>
      </c>
      <c r="D12" s="252"/>
      <c r="E12" s="253"/>
    </row>
    <row r="13" spans="1:6" ht="63.95">
      <c r="A13" s="289" t="str">
        <v>5.1.6</v>
      </c>
      <c r="B13" s="293" t="str">
        <v xml:space="preserve">
Roles and responsibilities have been assigned for the implementation of initiatives and actions.
</v>
      </c>
      <c r="C13" s="251" t="str">
        <v>N/A</v>
      </c>
      <c r="D13" s="238"/>
      <c r="E13" s="243"/>
    </row>
    <row r="14" spans="1:6"/>
    <row r="15" spans="1:6"/>
    <row r="16" spans="1:6"/>
    <row r="17" spans="7:16384" s="384" customFormat="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c r="XFD17"/>
    </row>
    <row r="18" spans="7:16384" s="384" customFormat="1">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row>
    <row r="19" spans="7:16384" s="384" customFormat="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row>
  </sheetData>
  <sheetProtection sheet="1" objects="1" scenarios="1" formatColumns="0" formatRows="0" insertHyperlinks="0" selectLockedCells="1"/>
  <mergeCells count="1">
    <mergeCell ref="B4:E4"/>
  </mergeCells>
  <conditionalFormatting sqref="A8:C13">
    <cfRule type="expression" dxfId="484" priority="3">
      <formula>$A8=""</formula>
    </cfRule>
    <cfRule type="notContainsBlanks" dxfId="483" priority="7">
      <formula>LEN(TRIM(A8))&gt;0</formula>
    </cfRule>
  </conditionalFormatting>
  <conditionalFormatting sqref="D8:D13">
    <cfRule type="expression" dxfId="482" priority="2">
      <formula>$A8&lt;&gt;""</formula>
    </cfRule>
  </conditionalFormatting>
  <conditionalFormatting sqref="D8:E13">
    <cfRule type="expression" dxfId="481" priority="1">
      <formula>ISBLANK($A8)</formula>
    </cfRule>
  </conditionalFormatting>
  <conditionalFormatting sqref="E8:E13">
    <cfRule type="expression" dxfId="480" priority="8">
      <formula>$A8&lt;&gt;""</formula>
    </cfRule>
  </conditionalFormatting>
  <dataValidations count="1">
    <dataValidation type="list" allowBlank="1" showInputMessage="1" showErrorMessage="1" sqref="D8:D13" xr:uid="{29C8744D-F078-4D32-892E-BCC9B5525C14}">
      <formula1>"Yes, No, Partially/In Progress"</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ED57-75E7-4BC0-A378-B44EADAE3B2E}">
  <sheetPr codeName="Sheet14">
    <tabColor rgb="FFC00000"/>
  </sheetPr>
  <dimension ref="A1:XFC21"/>
  <sheetViews>
    <sheetView showGridLines="0" workbookViewId="0">
      <selection activeCell="D15" sqref="D15"/>
    </sheetView>
  </sheetViews>
  <sheetFormatPr defaultColWidth="0" defaultRowHeight="14.45" zeroHeight="1"/>
  <cols>
    <col min="1" max="1" width="12.85546875" style="339" customWidth="1"/>
    <col min="2" max="2" width="68.85546875" style="339" customWidth="1"/>
    <col min="3" max="3" width="65.85546875" style="339" customWidth="1"/>
    <col min="4" max="4" width="18.85546875" style="339" customWidth="1"/>
    <col min="5" max="5" width="53.42578125" style="339" customWidth="1"/>
    <col min="6" max="6" width="5.85546875" style="339" customWidth="1"/>
    <col min="7" max="8" width="55.85546875" hidden="1"/>
    <col min="9" max="16383" width="8.7109375" hidden="1"/>
    <col min="16384" max="16384" width="6.7109375" hidden="1"/>
  </cols>
  <sheetData>
    <row r="1" spans="1:24" s="64" customFormat="1" ht="18">
      <c r="A1" s="392"/>
      <c r="B1" s="392"/>
      <c r="C1" s="392"/>
      <c r="D1" s="392"/>
      <c r="E1" s="330"/>
      <c r="F1" s="330"/>
      <c r="G1"/>
      <c r="H1"/>
      <c r="I1"/>
      <c r="J1"/>
      <c r="K1"/>
      <c r="L1"/>
      <c r="M1"/>
      <c r="N1"/>
      <c r="O1"/>
      <c r="P1"/>
      <c r="Q1"/>
      <c r="R1"/>
      <c r="S1"/>
      <c r="T1"/>
      <c r="U1"/>
      <c r="V1"/>
      <c r="W1"/>
      <c r="X1"/>
    </row>
    <row r="2" spans="1:24" s="64" customFormat="1" ht="39" customHeight="1">
      <c r="A2" s="393"/>
      <c r="B2" s="332" t="s">
        <v>1</v>
      </c>
      <c r="C2" s="333"/>
      <c r="D2" s="333"/>
      <c r="E2" s="333"/>
      <c r="F2" s="384"/>
      <c r="G2"/>
      <c r="H2"/>
      <c r="I2"/>
      <c r="J2"/>
      <c r="K2"/>
      <c r="L2"/>
      <c r="M2"/>
      <c r="N2"/>
      <c r="O2"/>
      <c r="P2"/>
      <c r="Q2"/>
      <c r="R2"/>
      <c r="S2"/>
      <c r="T2"/>
      <c r="U2"/>
      <c r="V2"/>
      <c r="W2"/>
      <c r="X2"/>
    </row>
    <row r="3" spans="1:24" s="64" customFormat="1" ht="21.95" customHeight="1">
      <c r="A3" s="393"/>
      <c r="B3" s="394" t="s">
        <v>55</v>
      </c>
      <c r="C3" s="395"/>
      <c r="D3" s="395"/>
      <c r="E3" s="337"/>
      <c r="F3" s="333"/>
      <c r="G3"/>
      <c r="H3"/>
      <c r="I3"/>
      <c r="J3"/>
      <c r="K3"/>
      <c r="L3"/>
      <c r="M3"/>
      <c r="N3"/>
      <c r="O3"/>
      <c r="P3"/>
      <c r="Q3"/>
      <c r="R3"/>
      <c r="S3"/>
      <c r="T3"/>
      <c r="U3"/>
      <c r="V3"/>
      <c r="W3"/>
      <c r="X3"/>
    </row>
    <row r="4" spans="1:24" s="64" customFormat="1" ht="109.5" customHeight="1" thickBot="1">
      <c r="A4" s="393"/>
      <c r="B4" s="558" t="s">
        <v>229</v>
      </c>
      <c r="C4" s="558"/>
      <c r="D4" s="558"/>
      <c r="E4" s="558"/>
      <c r="F4" s="337"/>
      <c r="G4"/>
      <c r="H4"/>
      <c r="I4"/>
      <c r="J4"/>
      <c r="K4"/>
      <c r="L4"/>
      <c r="M4"/>
      <c r="N4"/>
      <c r="O4"/>
      <c r="P4"/>
      <c r="Q4"/>
      <c r="R4"/>
      <c r="S4"/>
      <c r="T4"/>
      <c r="U4"/>
      <c r="V4"/>
      <c r="W4"/>
      <c r="X4"/>
    </row>
    <row r="5" spans="1:24" s="399" customFormat="1" ht="23.45" customHeight="1" thickBot="1">
      <c r="A5" s="396" t="s">
        <v>210</v>
      </c>
      <c r="B5" s="396" t="s">
        <v>211</v>
      </c>
      <c r="C5" s="397" t="s">
        <v>212</v>
      </c>
      <c r="D5" s="396" t="s">
        <v>213</v>
      </c>
      <c r="E5" s="398" t="s">
        <v>214</v>
      </c>
      <c r="F5" s="384"/>
      <c r="G5"/>
      <c r="H5"/>
      <c r="I5"/>
      <c r="J5"/>
      <c r="K5"/>
      <c r="L5"/>
      <c r="M5"/>
      <c r="N5"/>
      <c r="O5"/>
      <c r="P5"/>
      <c r="Q5"/>
      <c r="R5"/>
      <c r="S5"/>
      <c r="T5"/>
      <c r="U5"/>
      <c r="V5"/>
      <c r="W5"/>
      <c r="X5"/>
    </row>
    <row r="6" spans="1:24" s="404" customFormat="1" ht="18.600000000000001" thickBot="1">
      <c r="A6" s="400">
        <v>6</v>
      </c>
      <c r="B6" s="401" t="s">
        <v>230</v>
      </c>
      <c r="C6" s="402"/>
      <c r="D6" s="400"/>
      <c r="E6" s="403"/>
      <c r="F6" s="384"/>
      <c r="G6"/>
      <c r="H6"/>
      <c r="I6"/>
      <c r="J6"/>
      <c r="K6"/>
      <c r="L6"/>
      <c r="M6"/>
      <c r="N6"/>
      <c r="O6"/>
      <c r="P6"/>
      <c r="Q6"/>
      <c r="R6"/>
      <c r="S6"/>
      <c r="T6"/>
      <c r="U6"/>
      <c r="V6"/>
      <c r="W6"/>
      <c r="X6"/>
    </row>
    <row r="7" spans="1:24" s="407" customFormat="1" ht="15" customHeight="1">
      <c r="A7" s="405">
        <v>6.1</v>
      </c>
      <c r="B7" s="411" t="s">
        <v>231</v>
      </c>
      <c r="C7" s="406"/>
      <c r="D7" s="405"/>
      <c r="E7" s="276"/>
      <c r="F7" s="384"/>
      <c r="G7"/>
      <c r="H7"/>
      <c r="I7"/>
      <c r="J7"/>
      <c r="K7"/>
      <c r="L7"/>
      <c r="M7"/>
      <c r="N7"/>
      <c r="O7"/>
      <c r="P7"/>
      <c r="Q7"/>
      <c r="R7"/>
      <c r="S7"/>
      <c r="T7"/>
      <c r="U7"/>
      <c r="V7"/>
      <c r="W7"/>
      <c r="X7"/>
    </row>
    <row r="8" spans="1:24" s="64" customFormat="1" ht="208.5" thickBot="1">
      <c r="A8" s="76" t="str" cm="1">
        <f t="array" ref="A8:C8">IF(ISNUMBER(SEARCH("lower",'D. Screening Exercise'!$G$9)),'Low Materiality Criteria'!C35:E35,'High Materiality Criteria'!C43:E43)</f>
        <v>6.1.1</v>
      </c>
      <c r="B8" s="275" t="str">
        <v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
</v>
      </c>
      <c r="C8" s="101" t="str">
        <v xml:space="preserve">
• AdaptNSW website (1)
• Disclosing information about anticipated financial effects (2)
• Climate Risk Ready Guide (7)
• Climate Risk Ready NSW Hub (8) - Climate Risks &amp; Opportunities
• TPG24-33 Reporting framework for climate-related financial disclosures (27)
</v>
      </c>
      <c r="D8" s="53"/>
      <c r="E8" s="243"/>
      <c r="F8" s="384"/>
      <c r="G8"/>
      <c r="H8"/>
      <c r="I8"/>
      <c r="J8"/>
      <c r="K8"/>
      <c r="L8"/>
      <c r="M8"/>
      <c r="N8"/>
      <c r="O8"/>
      <c r="P8"/>
      <c r="Q8"/>
      <c r="R8"/>
      <c r="S8"/>
      <c r="T8"/>
      <c r="U8"/>
      <c r="V8"/>
      <c r="W8"/>
      <c r="X8"/>
    </row>
    <row r="9" spans="1:24" s="64" customFormat="1" ht="18">
      <c r="A9" s="276">
        <v>6.2</v>
      </c>
      <c r="B9" s="277" t="s">
        <v>232</v>
      </c>
      <c r="C9" s="278"/>
      <c r="D9" s="412"/>
      <c r="E9" s="433"/>
      <c r="G9"/>
      <c r="H9"/>
      <c r="I9"/>
      <c r="J9"/>
      <c r="K9"/>
      <c r="L9"/>
      <c r="M9"/>
      <c r="N9"/>
      <c r="O9"/>
      <c r="P9"/>
      <c r="Q9"/>
      <c r="R9"/>
      <c r="S9"/>
      <c r="T9"/>
      <c r="U9"/>
      <c r="V9"/>
      <c r="W9"/>
      <c r="X9"/>
    </row>
    <row r="10" spans="1:24" s="64" customFormat="1" ht="162.94999999999999" thickBot="1">
      <c r="A10" s="76" t="str" cm="1">
        <f t="array" ref="A10:C10">IF(ISNUMBER(SEARCH("lower",'D. Screening Exercise'!$G$9)),'Low Materiality Criteria'!C36:E36,'High Materiality Criteria'!C44:E44)</f>
        <v>6.2.1</v>
      </c>
      <c r="B10" s="279" t="str">
        <v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v>
      </c>
      <c r="C10" s="280" t="str">
        <v xml:space="preserve">
• AdaptNSW website (1)
• Disclosing information about anticipated financial effects (2)
• Climate Risk Ready Guide (7)
• TPG24-33 Reporting framework for climate-related financial disclosures (27)
</v>
      </c>
      <c r="D10" s="255"/>
      <c r="E10" s="156"/>
      <c r="F10" s="337"/>
      <c r="G10"/>
      <c r="H10"/>
      <c r="I10"/>
      <c r="J10"/>
      <c r="K10"/>
      <c r="L10"/>
      <c r="M10"/>
      <c r="N10"/>
      <c r="O10"/>
      <c r="P10"/>
      <c r="Q10"/>
      <c r="R10"/>
      <c r="S10"/>
      <c r="T10"/>
      <c r="U10"/>
      <c r="V10"/>
      <c r="W10"/>
      <c r="X10"/>
    </row>
    <row r="11" spans="1:24" s="64" customFormat="1" ht="18">
      <c r="A11" s="276">
        <v>6.3</v>
      </c>
      <c r="B11" s="277" t="s">
        <v>233</v>
      </c>
      <c r="C11" s="278"/>
      <c r="D11" s="412"/>
      <c r="E11" s="433"/>
      <c r="G11"/>
      <c r="H11"/>
      <c r="I11"/>
      <c r="J11"/>
      <c r="K11"/>
      <c r="L11"/>
      <c r="M11"/>
      <c r="N11"/>
      <c r="O11"/>
      <c r="P11"/>
      <c r="Q11"/>
      <c r="R11"/>
      <c r="S11"/>
      <c r="T11"/>
      <c r="U11"/>
      <c r="V11"/>
      <c r="W11"/>
      <c r="X11"/>
    </row>
    <row r="12" spans="1:24" s="64" customFormat="1" ht="87.6">
      <c r="A12" s="76" t="str" cm="1">
        <f t="array" ref="A12:C15">IF(ISNUMBER(SEARCH("lower",'D. Screening Exercise'!$G$9)),'Low Materiality Criteria'!C37:E39,'High Materiality Criteria'!C45:E48)</f>
        <v>6.3.1</v>
      </c>
      <c r="B12" s="281" t="str">
        <v xml:space="preserve">
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
</v>
      </c>
      <c r="C12" s="280" t="str">
        <v xml:space="preserve">
• TPG24-33 Reporting framework for climate-related financial disclosures (27)
</v>
      </c>
      <c r="D12" s="53"/>
      <c r="E12" s="156"/>
      <c r="F12" s="337"/>
      <c r="G12"/>
      <c r="H12"/>
      <c r="I12"/>
      <c r="J12"/>
      <c r="K12"/>
      <c r="L12"/>
      <c r="M12"/>
      <c r="N12"/>
      <c r="O12"/>
      <c r="P12"/>
      <c r="Q12"/>
      <c r="R12"/>
      <c r="S12"/>
      <c r="T12"/>
      <c r="U12"/>
      <c r="V12"/>
      <c r="W12"/>
      <c r="X12"/>
    </row>
    <row r="13" spans="1:24" s="64" customFormat="1" ht="63.95">
      <c r="A13" s="76" t="str">
        <v>6.3.2</v>
      </c>
      <c r="B13" s="282" t="str">
        <v xml:space="preserve">
How climate-related risks and opportunities are to be included in the organisation’s financial planning has been considered. 
</v>
      </c>
      <c r="C13" s="283" t="str">
        <v xml:space="preserve">
• TPG24-33 Reporting framework for climate-related financial disclosures (27)
</v>
      </c>
      <c r="D13" s="53"/>
      <c r="E13" s="156"/>
      <c r="F13" s="337"/>
      <c r="G13"/>
      <c r="H13"/>
      <c r="I13"/>
      <c r="J13"/>
      <c r="K13"/>
      <c r="L13"/>
      <c r="M13"/>
      <c r="N13"/>
      <c r="O13"/>
      <c r="P13"/>
      <c r="Q13"/>
      <c r="R13"/>
      <c r="S13"/>
      <c r="T13"/>
      <c r="U13"/>
      <c r="V13"/>
      <c r="W13"/>
      <c r="X13"/>
    </row>
    <row r="14" spans="1:24" s="64" customFormat="1" ht="125.1">
      <c r="A14" s="250" t="str">
        <v>6.3.3</v>
      </c>
      <c r="B14" s="284" t="str">
        <v xml:space="preserve">
Planned sources of funding have been considered to manage material climate-related risks and opportunities and implement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v>
      </c>
      <c r="C14" s="285" t="str">
        <v xml:space="preserve">
• NSW Treasury Asset Management Policy (24)
• NSW Treasury Capital Planning website (25)
• NSW Treasury Parameter and Technical Adjustments and New Policy Proposals (26)
• TPG24-33 Reporting framework for climate-related financial disclosures (27)
</v>
      </c>
      <c r="D14" s="252"/>
      <c r="E14" s="253"/>
      <c r="F14" s="337"/>
      <c r="G14"/>
      <c r="H14"/>
      <c r="I14"/>
      <c r="J14"/>
      <c r="K14"/>
      <c r="L14"/>
      <c r="M14"/>
      <c r="N14"/>
      <c r="O14"/>
      <c r="P14"/>
      <c r="Q14"/>
      <c r="R14"/>
      <c r="S14"/>
      <c r="T14"/>
      <c r="U14"/>
      <c r="V14"/>
      <c r="W14"/>
      <c r="X14"/>
    </row>
    <row r="15" spans="1:24" s="64" customFormat="1" ht="104.45" customHeight="1">
      <c r="A15" s="286" t="str">
        <v>6.3.4</v>
      </c>
      <c r="B15" s="287" t="str">
        <v xml:space="preserve">
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
</v>
      </c>
      <c r="C15" s="285" t="str">
        <v xml:space="preserve">
• TPG24-33 Reporting framework for climate-related financial disclosures (27)
</v>
      </c>
      <c r="D15" s="238"/>
      <c r="E15" s="243"/>
      <c r="F15" s="337"/>
      <c r="G15"/>
      <c r="H15"/>
      <c r="I15"/>
      <c r="J15"/>
      <c r="K15"/>
      <c r="L15"/>
      <c r="M15"/>
      <c r="N15"/>
      <c r="O15"/>
      <c r="P15"/>
      <c r="Q15"/>
      <c r="R15"/>
      <c r="S15"/>
      <c r="T15"/>
      <c r="U15"/>
      <c r="V15"/>
      <c r="W15"/>
      <c r="X15"/>
    </row>
    <row r="16" spans="1:24" s="384" customFormat="1">
      <c r="G16"/>
      <c r="H16"/>
      <c r="I16"/>
      <c r="J16"/>
      <c r="K16"/>
      <c r="L16"/>
      <c r="M16"/>
      <c r="N16"/>
      <c r="O16"/>
      <c r="P16"/>
      <c r="Q16"/>
      <c r="R16"/>
      <c r="S16"/>
      <c r="T16"/>
      <c r="U16"/>
      <c r="V16"/>
      <c r="W16"/>
      <c r="X16"/>
    </row>
    <row r="17" spans="7:8" s="384" customFormat="1">
      <c r="G17"/>
      <c r="H17"/>
    </row>
    <row r="18" spans="7:8" s="384" customFormat="1">
      <c r="G18"/>
      <c r="H18"/>
    </row>
    <row r="19" spans="7:8" s="384" customFormat="1">
      <c r="G19"/>
      <c r="H19"/>
    </row>
    <row r="20" spans="7:8" s="384" customFormat="1">
      <c r="G20"/>
      <c r="H20"/>
    </row>
    <row r="21" spans="7:8" s="384" customFormat="1">
      <c r="G21"/>
      <c r="H21"/>
    </row>
  </sheetData>
  <sheetProtection sheet="1" objects="1" scenarios="1" formatColumns="0" formatRows="0" insertHyperlinks="0" selectLockedCells="1"/>
  <mergeCells count="1">
    <mergeCell ref="B4:E4"/>
  </mergeCells>
  <conditionalFormatting sqref="A10">
    <cfRule type="containsBlanks" dxfId="479" priority="4">
      <formula>LEN(TRIM(A10))=0</formula>
    </cfRule>
    <cfRule type="notContainsBlanks" dxfId="478" priority="5">
      <formula>LEN(TRIM(A10))&gt;0</formula>
    </cfRule>
  </conditionalFormatting>
  <conditionalFormatting sqref="A12">
    <cfRule type="containsBlanks" dxfId="477" priority="2">
      <formula>LEN(TRIM(A12))=0</formula>
    </cfRule>
    <cfRule type="notContainsBlanks" dxfId="476" priority="3">
      <formula>LEN(TRIM(A12))&gt;0</formula>
    </cfRule>
  </conditionalFormatting>
  <conditionalFormatting sqref="A8:C8 A10:C10 A12:C15">
    <cfRule type="notContainsBlanks" dxfId="475" priority="7">
      <formula>LEN(TRIM(A8))&gt;0</formula>
    </cfRule>
  </conditionalFormatting>
  <conditionalFormatting sqref="A10:C10 A12:C15 A8:C8">
    <cfRule type="containsBlanks" dxfId="474" priority="6">
      <formula>LEN(TRIM(A8))=0</formula>
    </cfRule>
  </conditionalFormatting>
  <conditionalFormatting sqref="D8 D10 D12:D15">
    <cfRule type="expression" dxfId="473" priority="9">
      <formula>$A8&lt;&gt;""</formula>
    </cfRule>
  </conditionalFormatting>
  <conditionalFormatting sqref="D8:E15">
    <cfRule type="expression" dxfId="472" priority="1">
      <formula>ISBLANK($A8)</formula>
    </cfRule>
  </conditionalFormatting>
  <conditionalFormatting sqref="E8 E10 E12:E15">
    <cfRule type="expression" dxfId="471" priority="8">
      <formula>$A8&lt;&gt;""</formula>
    </cfRule>
  </conditionalFormatting>
  <dataValidations count="1">
    <dataValidation type="list" allowBlank="1" showInputMessage="1" showErrorMessage="1" sqref="D12:D15 D8 D10" xr:uid="{7FA6CBD8-DB7F-474D-902C-8C09807836A4}">
      <formula1>"Yes, No, Partially/In Progress"</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F55B-4CF1-4A58-B581-2C1989B057B3}">
  <sheetPr codeName="Sheet15">
    <tabColor rgb="FFC00000"/>
  </sheetPr>
  <dimension ref="A1:XFC14"/>
  <sheetViews>
    <sheetView showGridLines="0" workbookViewId="0">
      <selection activeCell="D8" sqref="D8"/>
    </sheetView>
  </sheetViews>
  <sheetFormatPr defaultColWidth="0" defaultRowHeight="14.45" zeroHeight="1"/>
  <cols>
    <col min="1" max="1" width="8.5703125" style="339" customWidth="1"/>
    <col min="2" max="2" width="68.85546875" style="339" customWidth="1"/>
    <col min="3" max="3" width="67.140625" style="339" customWidth="1"/>
    <col min="4" max="4" width="18.85546875" style="339" customWidth="1"/>
    <col min="5" max="5" width="53.42578125" style="339" customWidth="1"/>
    <col min="6" max="6" width="5" style="339" customWidth="1"/>
    <col min="7" max="7" width="55.85546875" hidden="1"/>
    <col min="8" max="8" width="4.85546875" hidden="1"/>
    <col min="9" max="16383" width="8.7109375" hidden="1"/>
    <col min="16384" max="16384" width="4" hidden="1"/>
  </cols>
  <sheetData>
    <row r="1" spans="1:26" s="31" customFormat="1" ht="17.100000000000001" customHeight="1">
      <c r="A1" s="329"/>
      <c r="B1" s="329"/>
      <c r="C1" s="329"/>
      <c r="D1" s="329"/>
      <c r="E1" s="330"/>
      <c r="F1" s="330"/>
      <c r="G1"/>
      <c r="H1"/>
      <c r="I1"/>
      <c r="J1"/>
      <c r="K1"/>
      <c r="L1"/>
      <c r="M1"/>
      <c r="N1"/>
      <c r="O1"/>
      <c r="P1"/>
      <c r="Q1"/>
      <c r="R1"/>
      <c r="S1"/>
      <c r="T1"/>
      <c r="U1"/>
      <c r="V1"/>
      <c r="W1"/>
      <c r="X1"/>
      <c r="Y1"/>
      <c r="Z1"/>
    </row>
    <row r="2" spans="1:26" s="31" customFormat="1" ht="39" customHeight="1">
      <c r="A2" s="382"/>
      <c r="B2" s="332" t="s">
        <v>1</v>
      </c>
      <c r="C2" s="333"/>
      <c r="D2" s="334"/>
      <c r="E2" s="334"/>
      <c r="F2" s="339"/>
      <c r="G2"/>
      <c r="H2"/>
      <c r="I2"/>
      <c r="J2"/>
      <c r="K2"/>
      <c r="L2"/>
      <c r="M2"/>
      <c r="N2"/>
      <c r="O2"/>
      <c r="P2"/>
      <c r="Q2"/>
      <c r="R2"/>
      <c r="S2"/>
      <c r="T2"/>
      <c r="U2"/>
      <c r="V2"/>
      <c r="W2"/>
      <c r="X2"/>
      <c r="Y2"/>
      <c r="Z2"/>
    </row>
    <row r="3" spans="1:26" s="47" customFormat="1" ht="29.1" customHeight="1">
      <c r="A3" s="434"/>
      <c r="B3" s="447" t="s">
        <v>58</v>
      </c>
      <c r="C3" s="435"/>
      <c r="D3" s="435"/>
      <c r="E3" s="436"/>
      <c r="F3" s="437"/>
      <c r="G3"/>
      <c r="H3"/>
      <c r="I3"/>
      <c r="J3"/>
      <c r="K3"/>
      <c r="L3"/>
      <c r="M3"/>
      <c r="N3"/>
      <c r="O3"/>
      <c r="P3"/>
      <c r="Q3"/>
      <c r="R3"/>
      <c r="S3"/>
      <c r="T3"/>
      <c r="U3"/>
      <c r="V3"/>
      <c r="W3"/>
      <c r="X3"/>
      <c r="Y3"/>
      <c r="Z3"/>
    </row>
    <row r="4" spans="1:26" s="31" customFormat="1" ht="134.1" customHeight="1" thickBot="1">
      <c r="A4" s="382"/>
      <c r="B4" s="558" t="s">
        <v>234</v>
      </c>
      <c r="C4" s="558"/>
      <c r="D4" s="558"/>
      <c r="E4" s="558"/>
      <c r="F4" s="337"/>
      <c r="G4"/>
      <c r="H4"/>
      <c r="I4"/>
      <c r="J4"/>
      <c r="K4"/>
      <c r="L4"/>
      <c r="M4"/>
      <c r="N4"/>
      <c r="O4"/>
      <c r="P4"/>
      <c r="Q4"/>
      <c r="R4"/>
      <c r="S4"/>
      <c r="T4"/>
      <c r="U4"/>
      <c r="V4"/>
      <c r="W4"/>
      <c r="X4"/>
      <c r="Y4"/>
      <c r="Z4"/>
    </row>
    <row r="5" spans="1:26" s="399" customFormat="1" ht="21" customHeight="1" thickBot="1">
      <c r="A5" s="426" t="s">
        <v>210</v>
      </c>
      <c r="B5" s="426" t="s">
        <v>211</v>
      </c>
      <c r="C5" s="427" t="s">
        <v>212</v>
      </c>
      <c r="D5" s="426" t="s">
        <v>213</v>
      </c>
      <c r="E5" s="398" t="s">
        <v>214</v>
      </c>
      <c r="F5" s="339"/>
      <c r="G5"/>
      <c r="H5"/>
      <c r="I5"/>
      <c r="J5"/>
      <c r="K5"/>
      <c r="L5"/>
      <c r="M5"/>
      <c r="N5"/>
      <c r="O5"/>
      <c r="P5"/>
      <c r="Q5"/>
      <c r="R5"/>
      <c r="S5"/>
      <c r="T5"/>
      <c r="U5"/>
      <c r="V5"/>
      <c r="W5"/>
      <c r="X5"/>
      <c r="Y5"/>
      <c r="Z5"/>
    </row>
    <row r="6" spans="1:26" s="442" customFormat="1" ht="18.600000000000001" thickBot="1">
      <c r="A6" s="438">
        <v>7</v>
      </c>
      <c r="B6" s="439" t="s">
        <v>58</v>
      </c>
      <c r="C6" s="440"/>
      <c r="D6" s="438"/>
      <c r="E6" s="441"/>
      <c r="F6" s="339"/>
      <c r="G6"/>
      <c r="H6"/>
      <c r="I6"/>
      <c r="J6"/>
      <c r="K6"/>
      <c r="L6"/>
      <c r="M6"/>
      <c r="N6"/>
      <c r="O6"/>
      <c r="P6"/>
      <c r="Q6"/>
      <c r="R6"/>
      <c r="S6"/>
      <c r="T6"/>
      <c r="U6"/>
      <c r="V6"/>
      <c r="W6"/>
      <c r="X6"/>
      <c r="Y6"/>
      <c r="Z6"/>
    </row>
    <row r="7" spans="1:26" s="446" customFormat="1" ht="18">
      <c r="A7" s="443">
        <v>7.1</v>
      </c>
      <c r="B7" s="444" t="s">
        <v>58</v>
      </c>
      <c r="C7" s="445"/>
      <c r="D7" s="445"/>
      <c r="E7" s="445"/>
      <c r="F7" s="339"/>
      <c r="G7"/>
      <c r="H7"/>
      <c r="I7"/>
      <c r="J7"/>
      <c r="K7"/>
      <c r="L7"/>
      <c r="M7"/>
      <c r="N7"/>
      <c r="O7"/>
      <c r="P7"/>
      <c r="Q7"/>
      <c r="R7"/>
      <c r="S7"/>
      <c r="T7"/>
      <c r="U7"/>
      <c r="V7"/>
      <c r="W7"/>
      <c r="X7"/>
      <c r="Y7"/>
      <c r="Z7"/>
    </row>
    <row r="8" spans="1:26" s="64" customFormat="1" ht="96">
      <c r="A8" s="76" t="str" cm="1">
        <f t="array" ref="A8:C8">IF(ISNUMBER(SEARCH("lower",'D. Screening Exercise'!$G$9)),'Low Materiality Criteria'!C40:E40,'High Materiality Criteria'!C49:E49)</f>
        <v>7.1.1</v>
      </c>
      <c r="B8" s="275" t="str">
        <v xml:space="preserve">
A process for ongoing monitoring, reporting, and review of the Transition Plan has been developed and will be documented in the Transition Plan.
[Metrics and KPIs identified under the implementation strategy component should be used]. 
</v>
      </c>
      <c r="C8" s="101" t="str">
        <v xml:space="preserve">
• AdaptNSW website (1)
• Climate Risk Ready Guide (7)
• Climate Risk Ready NSW Hub (8) - Climate Risks &amp; Opportunities
• Net Zero Government Operations Monitoring &amp; Reporting Framework (17)
</v>
      </c>
      <c r="D8" s="53"/>
      <c r="E8" s="243"/>
      <c r="F8" s="384"/>
      <c r="G8"/>
      <c r="H8"/>
      <c r="I8"/>
      <c r="J8"/>
      <c r="K8"/>
      <c r="L8"/>
      <c r="M8"/>
      <c r="N8"/>
      <c r="O8"/>
      <c r="P8"/>
      <c r="Q8"/>
      <c r="R8"/>
      <c r="S8"/>
      <c r="T8"/>
      <c r="U8"/>
      <c r="V8"/>
      <c r="W8"/>
      <c r="X8"/>
      <c r="Y8"/>
      <c r="Z8"/>
    </row>
    <row r="9" spans="1:26" s="339" customFormat="1">
      <c r="G9"/>
      <c r="H9"/>
      <c r="I9"/>
      <c r="J9"/>
      <c r="K9"/>
      <c r="L9"/>
      <c r="M9"/>
      <c r="N9"/>
      <c r="O9"/>
      <c r="P9"/>
      <c r="Q9"/>
      <c r="R9"/>
      <c r="S9"/>
      <c r="T9"/>
      <c r="U9"/>
      <c r="V9"/>
      <c r="W9"/>
      <c r="X9"/>
      <c r="Y9"/>
      <c r="Z9"/>
    </row>
    <row r="10" spans="1:26" s="339" customFormat="1">
      <c r="G10"/>
      <c r="H10"/>
      <c r="I10"/>
      <c r="J10"/>
      <c r="K10"/>
      <c r="L10"/>
      <c r="M10"/>
      <c r="N10"/>
      <c r="O10"/>
      <c r="P10"/>
      <c r="Q10"/>
      <c r="R10"/>
      <c r="S10"/>
      <c r="T10"/>
      <c r="U10"/>
      <c r="V10"/>
      <c r="W10"/>
      <c r="X10"/>
      <c r="Y10"/>
      <c r="Z10"/>
    </row>
    <row r="11" spans="1:26" s="339" customFormat="1">
      <c r="G11"/>
      <c r="H11"/>
      <c r="I11"/>
      <c r="J11"/>
      <c r="K11"/>
      <c r="L11"/>
      <c r="M11"/>
      <c r="N11"/>
      <c r="O11"/>
      <c r="P11"/>
      <c r="Q11"/>
      <c r="R11"/>
      <c r="S11"/>
      <c r="T11"/>
      <c r="U11"/>
      <c r="V11"/>
      <c r="W11"/>
      <c r="X11"/>
      <c r="Y11"/>
      <c r="Z11"/>
    </row>
    <row r="12" spans="1:26" s="339" customFormat="1">
      <c r="G12"/>
      <c r="H12"/>
      <c r="I12"/>
      <c r="J12"/>
      <c r="K12"/>
      <c r="L12"/>
      <c r="M12"/>
      <c r="N12"/>
      <c r="O12"/>
      <c r="P12"/>
      <c r="Q12"/>
      <c r="R12"/>
      <c r="S12"/>
      <c r="T12"/>
      <c r="U12"/>
      <c r="V12"/>
      <c r="W12"/>
      <c r="X12"/>
      <c r="Y12"/>
      <c r="Z12"/>
    </row>
    <row r="13" spans="1:26" s="339" customFormat="1">
      <c r="G13"/>
      <c r="H13"/>
      <c r="I13"/>
      <c r="J13"/>
      <c r="K13"/>
      <c r="L13"/>
      <c r="M13"/>
      <c r="N13"/>
      <c r="O13"/>
      <c r="P13"/>
      <c r="Q13"/>
      <c r="R13"/>
      <c r="S13"/>
      <c r="T13"/>
      <c r="U13"/>
      <c r="V13"/>
      <c r="W13"/>
      <c r="X13"/>
      <c r="Y13"/>
      <c r="Z13"/>
    </row>
    <row r="14" spans="1:26" s="339" customFormat="1">
      <c r="G14"/>
      <c r="H14"/>
      <c r="I14"/>
      <c r="J14"/>
      <c r="K14"/>
      <c r="L14"/>
      <c r="M14"/>
      <c r="N14"/>
      <c r="O14"/>
      <c r="P14"/>
      <c r="Q14"/>
      <c r="R14"/>
      <c r="S14"/>
      <c r="T14"/>
      <c r="U14"/>
      <c r="V14"/>
      <c r="W14"/>
      <c r="X14"/>
      <c r="Y14"/>
      <c r="Z14"/>
    </row>
  </sheetData>
  <sheetProtection sheet="1" objects="1" scenarios="1" formatColumns="0" formatRows="0" insertHyperlinks="0" selectLockedCells="1"/>
  <mergeCells count="1">
    <mergeCell ref="B4:E4"/>
  </mergeCells>
  <phoneticPr fontId="1" type="noConversion"/>
  <conditionalFormatting sqref="A8:C8">
    <cfRule type="containsBlanks" dxfId="470" priority="2">
      <formula>LEN(TRIM(A8))=0</formula>
    </cfRule>
    <cfRule type="notContainsBlanks" dxfId="469" priority="3">
      <formula>LEN(TRIM(A8))&gt;0</formula>
    </cfRule>
  </conditionalFormatting>
  <conditionalFormatting sqref="D8">
    <cfRule type="expression" dxfId="468" priority="1">
      <formula>$A8&lt;&gt;""</formula>
    </cfRule>
  </conditionalFormatting>
  <conditionalFormatting sqref="E8">
    <cfRule type="expression" dxfId="467" priority="4">
      <formula>$A8&lt;&gt;""</formula>
    </cfRule>
  </conditionalFormatting>
  <dataValidations count="1">
    <dataValidation type="list" allowBlank="1" showInputMessage="1" showErrorMessage="1" sqref="D8" xr:uid="{DB62D22D-CBD6-4F76-B81F-DC698B94FC83}">
      <formula1>"Yes, No, Partially/In Progress"</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6040-BE60-4F07-ABE6-88E4C1C6C7D8}">
  <sheetPr codeName="Sheet7">
    <tabColor theme="1" tint="0.34998626667073579"/>
  </sheetPr>
  <dimension ref="A1:AA68"/>
  <sheetViews>
    <sheetView workbookViewId="0"/>
  </sheetViews>
  <sheetFormatPr defaultColWidth="0" defaultRowHeight="14.45"/>
  <cols>
    <col min="1" max="1" width="8.5703125" style="17" customWidth="1"/>
    <col min="2" max="2" width="76" style="17" customWidth="1"/>
    <col min="3" max="3" width="77.140625" style="17" customWidth="1"/>
    <col min="4" max="4" width="18.85546875" style="17" customWidth="1"/>
    <col min="5" max="5" width="53.42578125" style="17" customWidth="1"/>
    <col min="6" max="6" width="51.85546875" style="17" customWidth="1"/>
    <col min="7" max="7" width="47.42578125" style="17" customWidth="1"/>
    <col min="8" max="8" width="49.85546875" style="82" customWidth="1"/>
    <col min="9" max="9" width="4.85546875" style="17" customWidth="1"/>
    <col min="10" max="12" width="8.85546875" style="17" customWidth="1"/>
    <col min="13" max="27" width="0" style="17" hidden="1" customWidth="1"/>
    <col min="28" max="16384" width="8.85546875" style="17" hidden="1"/>
  </cols>
  <sheetData>
    <row r="1" spans="1:8" ht="39" customHeight="1">
      <c r="A1" s="174"/>
      <c r="B1" s="104" t="s">
        <v>1</v>
      </c>
      <c r="C1" s="23"/>
      <c r="D1" s="23"/>
      <c r="E1" s="23"/>
      <c r="F1" s="23"/>
      <c r="G1" s="23"/>
      <c r="H1" s="23"/>
    </row>
    <row r="2" spans="1:8" ht="35.450000000000003" customHeight="1" thickBot="1">
      <c r="A2" s="174"/>
      <c r="B2" s="175" t="s">
        <v>235</v>
      </c>
      <c r="C2" s="176"/>
      <c r="D2" s="176"/>
      <c r="E2" s="19"/>
      <c r="F2" s="19"/>
      <c r="G2" s="19"/>
      <c r="H2" s="19"/>
    </row>
    <row r="3" spans="1:8" ht="32.450000000000003" customHeight="1" thickBot="1">
      <c r="A3" s="73" t="s">
        <v>210</v>
      </c>
      <c r="B3" s="73" t="s">
        <v>211</v>
      </c>
      <c r="C3" s="74" t="s">
        <v>212</v>
      </c>
      <c r="D3" s="73" t="s">
        <v>236</v>
      </c>
      <c r="E3" s="75" t="s">
        <v>237</v>
      </c>
      <c r="F3" s="75" t="s">
        <v>238</v>
      </c>
      <c r="G3" s="161" t="s">
        <v>239</v>
      </c>
      <c r="H3" s="161" t="s">
        <v>240</v>
      </c>
    </row>
    <row r="4" spans="1:8" ht="16.5" thickBot="1">
      <c r="A4" s="154">
        <v>1</v>
      </c>
      <c r="B4" s="559" t="s">
        <v>215</v>
      </c>
      <c r="C4" s="560"/>
      <c r="D4" s="177"/>
      <c r="E4" s="154"/>
      <c r="F4" s="167"/>
      <c r="G4" s="163"/>
      <c r="H4" s="163"/>
    </row>
    <row r="5" spans="1:8" ht="16.5" thickBot="1">
      <c r="A5" s="155">
        <v>1.1000000000000001</v>
      </c>
      <c r="B5" s="561" t="s">
        <v>215</v>
      </c>
      <c r="C5" s="562"/>
      <c r="D5" s="178"/>
      <c r="E5" s="155"/>
      <c r="F5" s="179"/>
      <c r="G5" s="164"/>
      <c r="H5" s="164"/>
    </row>
    <row r="6" spans="1:8" ht="110.1" customHeight="1">
      <c r="A6" s="72" t="s">
        <v>241</v>
      </c>
      <c r="B6" s="101" t="s">
        <v>242</v>
      </c>
      <c r="C6" s="101" t="s">
        <v>243</v>
      </c>
      <c r="D6" s="145" t="s">
        <v>244</v>
      </c>
      <c r="E6" s="156" t="s">
        <v>245</v>
      </c>
      <c r="F6" s="166" t="s">
        <v>246</v>
      </c>
      <c r="G6" s="162" t="s">
        <v>247</v>
      </c>
      <c r="H6" s="165" t="s">
        <v>248</v>
      </c>
    </row>
    <row r="7" spans="1:8" ht="68.45" customHeight="1">
      <c r="A7" s="72" t="s">
        <v>249</v>
      </c>
      <c r="B7" s="101" t="s">
        <v>250</v>
      </c>
      <c r="C7" s="222" t="s">
        <v>251</v>
      </c>
      <c r="D7" s="145" t="s">
        <v>244</v>
      </c>
      <c r="E7" s="156" t="s">
        <v>252</v>
      </c>
      <c r="F7" s="166" t="s">
        <v>114</v>
      </c>
      <c r="G7" s="162" t="s">
        <v>114</v>
      </c>
      <c r="H7" s="165" t="s">
        <v>248</v>
      </c>
    </row>
    <row r="8" spans="1:8" ht="43.5" customHeight="1">
      <c r="A8" s="72" t="s">
        <v>253</v>
      </c>
      <c r="B8" s="101" t="s">
        <v>254</v>
      </c>
      <c r="C8" s="101" t="s">
        <v>251</v>
      </c>
      <c r="D8" s="145" t="s">
        <v>244</v>
      </c>
      <c r="E8" s="156" t="s">
        <v>255</v>
      </c>
      <c r="F8" s="166" t="s">
        <v>114</v>
      </c>
      <c r="G8" s="162" t="s">
        <v>114</v>
      </c>
      <c r="H8" s="165" t="s">
        <v>248</v>
      </c>
    </row>
    <row r="9" spans="1:8" ht="40.5" customHeight="1">
      <c r="A9" s="72" t="s">
        <v>256</v>
      </c>
      <c r="B9" s="101" t="s">
        <v>257</v>
      </c>
      <c r="C9" s="101" t="s">
        <v>258</v>
      </c>
      <c r="D9" s="145" t="s">
        <v>244</v>
      </c>
      <c r="E9" s="156" t="s">
        <v>259</v>
      </c>
      <c r="F9" s="166" t="s">
        <v>260</v>
      </c>
      <c r="G9" s="162" t="s">
        <v>261</v>
      </c>
      <c r="H9" s="165" t="s">
        <v>248</v>
      </c>
    </row>
    <row r="10" spans="1:8" ht="126" customHeight="1">
      <c r="A10" s="218" t="s">
        <v>262</v>
      </c>
      <c r="B10" s="219" t="s">
        <v>263</v>
      </c>
      <c r="C10" s="219" t="s">
        <v>114</v>
      </c>
      <c r="D10" s="220" t="s">
        <v>244</v>
      </c>
      <c r="E10" s="223" t="s">
        <v>264</v>
      </c>
      <c r="F10" s="221" t="s">
        <v>265</v>
      </c>
      <c r="G10" s="162" t="s">
        <v>266</v>
      </c>
      <c r="H10" s="165" t="s">
        <v>248</v>
      </c>
    </row>
    <row r="11" spans="1:8" ht="83.45" customHeight="1">
      <c r="A11" s="72" t="s">
        <v>267</v>
      </c>
      <c r="B11" s="101" t="s">
        <v>268</v>
      </c>
      <c r="C11" s="101" t="s">
        <v>269</v>
      </c>
      <c r="D11" s="145" t="s">
        <v>270</v>
      </c>
      <c r="E11" s="156" t="s">
        <v>271</v>
      </c>
      <c r="F11" s="166" t="s">
        <v>272</v>
      </c>
      <c r="G11" s="217" t="s">
        <v>273</v>
      </c>
      <c r="H11" s="165" t="s">
        <v>248</v>
      </c>
    </row>
    <row r="12" spans="1:8" ht="117.6" customHeight="1">
      <c r="A12" s="72" t="s">
        <v>274</v>
      </c>
      <c r="B12" s="101" t="s">
        <v>275</v>
      </c>
      <c r="C12" s="101" t="s">
        <v>276</v>
      </c>
      <c r="D12" s="145" t="s">
        <v>270</v>
      </c>
      <c r="E12" s="156" t="s">
        <v>277</v>
      </c>
      <c r="F12" s="166" t="s">
        <v>278</v>
      </c>
      <c r="G12" s="162" t="s">
        <v>279</v>
      </c>
      <c r="H12" s="165" t="s">
        <v>248</v>
      </c>
    </row>
    <row r="13" spans="1:8" ht="72" customHeight="1" thickBot="1">
      <c r="A13" s="72" t="s">
        <v>280</v>
      </c>
      <c r="B13" s="101" t="s">
        <v>281</v>
      </c>
      <c r="C13" s="101" t="s">
        <v>282</v>
      </c>
      <c r="D13" s="145" t="s">
        <v>244</v>
      </c>
      <c r="E13" s="157" t="s">
        <v>283</v>
      </c>
      <c r="F13" s="166" t="s">
        <v>284</v>
      </c>
      <c r="G13" s="162" t="s">
        <v>285</v>
      </c>
      <c r="H13" s="165" t="s">
        <v>248</v>
      </c>
    </row>
    <row r="14" spans="1:8" ht="16.5" thickBot="1">
      <c r="A14" s="154">
        <v>2</v>
      </c>
      <c r="B14" s="180" t="s">
        <v>217</v>
      </c>
      <c r="C14" s="181"/>
      <c r="D14" s="146"/>
      <c r="E14" s="154"/>
      <c r="F14" s="167"/>
      <c r="G14" s="163"/>
      <c r="H14" s="163"/>
    </row>
    <row r="15" spans="1:8" ht="15.95">
      <c r="A15" s="158">
        <v>2.1</v>
      </c>
      <c r="B15" s="182" t="s">
        <v>218</v>
      </c>
      <c r="C15" s="183"/>
      <c r="D15" s="147"/>
      <c r="E15" s="158"/>
      <c r="F15" s="102"/>
      <c r="G15" s="164"/>
      <c r="H15" s="164"/>
    </row>
    <row r="16" spans="1:8" ht="95.45" customHeight="1">
      <c r="A16" s="76" t="s">
        <v>286</v>
      </c>
      <c r="B16" s="160" t="s">
        <v>287</v>
      </c>
      <c r="C16" s="83" t="s">
        <v>258</v>
      </c>
      <c r="D16" s="145" t="s">
        <v>244</v>
      </c>
      <c r="E16" s="156" t="s">
        <v>288</v>
      </c>
      <c r="F16" s="166" t="s">
        <v>289</v>
      </c>
      <c r="G16" s="162" t="s">
        <v>290</v>
      </c>
      <c r="H16" s="165" t="s">
        <v>248</v>
      </c>
    </row>
    <row r="17" spans="1:8" ht="119.1" customHeight="1">
      <c r="A17" s="76" t="s">
        <v>291</v>
      </c>
      <c r="B17" s="83" t="s">
        <v>292</v>
      </c>
      <c r="C17" s="173" t="s">
        <v>114</v>
      </c>
      <c r="D17" s="145" t="s">
        <v>293</v>
      </c>
      <c r="E17" s="157" t="s">
        <v>294</v>
      </c>
      <c r="F17" s="166" t="s">
        <v>295</v>
      </c>
      <c r="G17" s="162" t="s">
        <v>296</v>
      </c>
      <c r="H17" s="165" t="s">
        <v>248</v>
      </c>
    </row>
    <row r="18" spans="1:8" ht="47.45" customHeight="1" thickBot="1">
      <c r="A18" s="76" t="s">
        <v>297</v>
      </c>
      <c r="B18" s="83" t="s">
        <v>298</v>
      </c>
      <c r="C18" s="173" t="s">
        <v>114</v>
      </c>
      <c r="D18" s="145" t="s">
        <v>244</v>
      </c>
      <c r="E18" s="156" t="s">
        <v>299</v>
      </c>
      <c r="F18" s="166" t="s">
        <v>300</v>
      </c>
      <c r="G18" s="162" t="s">
        <v>301</v>
      </c>
      <c r="H18" s="165" t="s">
        <v>248</v>
      </c>
    </row>
    <row r="19" spans="1:8" ht="15.95">
      <c r="A19" s="158">
        <v>2.2000000000000002</v>
      </c>
      <c r="B19" s="182" t="s">
        <v>219</v>
      </c>
      <c r="C19" s="183"/>
      <c r="D19" s="147"/>
      <c r="E19" s="158"/>
      <c r="F19" s="102"/>
      <c r="G19" s="164"/>
      <c r="H19" s="164"/>
    </row>
    <row r="20" spans="1:8" ht="79.5" customHeight="1">
      <c r="A20" s="52" t="s">
        <v>302</v>
      </c>
      <c r="B20" s="83" t="s">
        <v>303</v>
      </c>
      <c r="C20" s="173" t="s">
        <v>114</v>
      </c>
      <c r="D20" s="145" t="s">
        <v>244</v>
      </c>
      <c r="E20" s="156" t="s">
        <v>304</v>
      </c>
      <c r="F20" s="166" t="s">
        <v>305</v>
      </c>
      <c r="G20" s="162" t="s">
        <v>306</v>
      </c>
      <c r="H20" s="165" t="s">
        <v>248</v>
      </c>
    </row>
    <row r="21" spans="1:8" ht="63.95">
      <c r="A21" s="99" t="s">
        <v>307</v>
      </c>
      <c r="B21" s="83" t="s">
        <v>308</v>
      </c>
      <c r="C21" s="173" t="s">
        <v>114</v>
      </c>
      <c r="D21" s="145" t="s">
        <v>244</v>
      </c>
      <c r="E21" s="156" t="s">
        <v>309</v>
      </c>
      <c r="F21" s="166" t="s">
        <v>114</v>
      </c>
      <c r="G21" s="162" t="s">
        <v>114</v>
      </c>
      <c r="H21" s="165" t="s">
        <v>248</v>
      </c>
    </row>
    <row r="22" spans="1:8" ht="15.95">
      <c r="A22" s="159">
        <v>2.2999999999999998</v>
      </c>
      <c r="B22" s="184" t="s">
        <v>220</v>
      </c>
      <c r="C22" s="185"/>
      <c r="D22" s="148"/>
      <c r="E22" s="159"/>
      <c r="F22" s="168"/>
      <c r="G22" s="164"/>
      <c r="H22" s="164"/>
    </row>
    <row r="23" spans="1:8" ht="40.5" customHeight="1">
      <c r="A23" s="52" t="s">
        <v>310</v>
      </c>
      <c r="B23" s="83" t="s">
        <v>311</v>
      </c>
      <c r="C23" s="171" t="s">
        <v>114</v>
      </c>
      <c r="D23" s="145" t="s">
        <v>244</v>
      </c>
      <c r="E23" s="156" t="s">
        <v>312</v>
      </c>
      <c r="F23" s="563" t="s">
        <v>313</v>
      </c>
      <c r="G23" s="162" t="s">
        <v>114</v>
      </c>
      <c r="H23" s="165" t="s">
        <v>248</v>
      </c>
    </row>
    <row r="24" spans="1:8" ht="80.45" customHeight="1" thickBot="1">
      <c r="A24" s="52" t="s">
        <v>314</v>
      </c>
      <c r="B24" s="83" t="s">
        <v>315</v>
      </c>
      <c r="C24" s="171" t="s">
        <v>114</v>
      </c>
      <c r="D24" s="145" t="s">
        <v>244</v>
      </c>
      <c r="E24" s="156" t="s">
        <v>316</v>
      </c>
      <c r="F24" s="564"/>
      <c r="G24" s="162" t="s">
        <v>317</v>
      </c>
      <c r="H24" s="165" t="s">
        <v>248</v>
      </c>
    </row>
    <row r="25" spans="1:8" ht="16.5" thickBot="1">
      <c r="A25" s="154">
        <v>3</v>
      </c>
      <c r="B25" s="186" t="s">
        <v>47</v>
      </c>
      <c r="C25" s="181"/>
      <c r="D25" s="146"/>
      <c r="E25" s="154"/>
      <c r="F25" s="167"/>
      <c r="G25" s="163"/>
      <c r="H25" s="163"/>
    </row>
    <row r="26" spans="1:8" ht="15.95">
      <c r="A26" s="158">
        <v>3.1</v>
      </c>
      <c r="B26" s="187" t="s">
        <v>222</v>
      </c>
      <c r="C26" s="183"/>
      <c r="D26" s="147"/>
      <c r="E26" s="158"/>
      <c r="F26" s="102"/>
      <c r="G26" s="164"/>
      <c r="H26" s="164"/>
    </row>
    <row r="27" spans="1:8" ht="150.6" customHeight="1">
      <c r="A27" s="76" t="s">
        <v>318</v>
      </c>
      <c r="B27" s="83" t="s">
        <v>319</v>
      </c>
      <c r="C27" s="83" t="s">
        <v>320</v>
      </c>
      <c r="D27" s="145" t="s">
        <v>244</v>
      </c>
      <c r="E27" s="157" t="s">
        <v>321</v>
      </c>
      <c r="F27" s="166" t="s">
        <v>114</v>
      </c>
      <c r="G27" s="162" t="s">
        <v>114</v>
      </c>
      <c r="H27" s="165" t="s">
        <v>248</v>
      </c>
    </row>
    <row r="28" spans="1:8" ht="96" customHeight="1">
      <c r="A28" s="76" t="s">
        <v>322</v>
      </c>
      <c r="B28" s="83" t="s">
        <v>323</v>
      </c>
      <c r="C28" s="83" t="s">
        <v>324</v>
      </c>
      <c r="D28" s="145" t="s">
        <v>244</v>
      </c>
      <c r="E28" s="156" t="s">
        <v>325</v>
      </c>
      <c r="F28" s="166" t="s">
        <v>114</v>
      </c>
      <c r="G28" s="162" t="s">
        <v>114</v>
      </c>
      <c r="H28" s="165" t="s">
        <v>248</v>
      </c>
    </row>
    <row r="29" spans="1:8" ht="110.1" customHeight="1">
      <c r="A29" s="76" t="s">
        <v>326</v>
      </c>
      <c r="B29" s="83" t="s">
        <v>327</v>
      </c>
      <c r="C29" s="83" t="s">
        <v>328</v>
      </c>
      <c r="D29" s="145" t="s">
        <v>244</v>
      </c>
      <c r="E29" s="156" t="s">
        <v>329</v>
      </c>
      <c r="F29" s="166" t="s">
        <v>330</v>
      </c>
      <c r="G29" s="162" t="s">
        <v>331</v>
      </c>
      <c r="H29" s="165" t="s">
        <v>248</v>
      </c>
    </row>
    <row r="30" spans="1:8" ht="116.1" customHeight="1">
      <c r="A30" s="76" t="s">
        <v>332</v>
      </c>
      <c r="B30" s="83" t="s">
        <v>333</v>
      </c>
      <c r="C30" s="83" t="s">
        <v>276</v>
      </c>
      <c r="D30" s="145" t="s">
        <v>270</v>
      </c>
      <c r="E30" s="157" t="s">
        <v>334</v>
      </c>
      <c r="F30" s="166" t="s">
        <v>335</v>
      </c>
      <c r="G30" s="162" t="s">
        <v>336</v>
      </c>
      <c r="H30" s="165" t="s">
        <v>248</v>
      </c>
    </row>
    <row r="31" spans="1:8" ht="57" customHeight="1">
      <c r="A31" s="76" t="s">
        <v>337</v>
      </c>
      <c r="B31" s="83" t="s">
        <v>338</v>
      </c>
      <c r="C31" s="83" t="s">
        <v>339</v>
      </c>
      <c r="D31" s="145" t="s">
        <v>244</v>
      </c>
      <c r="E31" s="157" t="s">
        <v>340</v>
      </c>
      <c r="F31" s="166" t="s">
        <v>114</v>
      </c>
      <c r="G31" s="162" t="s">
        <v>114</v>
      </c>
      <c r="H31" s="165" t="s">
        <v>248</v>
      </c>
    </row>
    <row r="32" spans="1:8" ht="57" customHeight="1" thickBot="1">
      <c r="A32" s="76" t="s">
        <v>341</v>
      </c>
      <c r="B32" s="83" t="s">
        <v>342</v>
      </c>
      <c r="C32" s="83" t="s">
        <v>343</v>
      </c>
      <c r="D32" s="145" t="s">
        <v>270</v>
      </c>
      <c r="E32" s="157" t="s">
        <v>344</v>
      </c>
      <c r="F32" s="166" t="s">
        <v>114</v>
      </c>
      <c r="G32" s="162" t="s">
        <v>114</v>
      </c>
      <c r="H32" s="165" t="s">
        <v>248</v>
      </c>
    </row>
    <row r="33" spans="1:8" ht="15.95">
      <c r="A33" s="158">
        <v>3.2</v>
      </c>
      <c r="B33" s="187" t="s">
        <v>345</v>
      </c>
      <c r="C33" s="183"/>
      <c r="D33" s="147"/>
      <c r="E33" s="158"/>
      <c r="F33" s="102"/>
      <c r="G33" s="164"/>
      <c r="H33" s="164"/>
    </row>
    <row r="34" spans="1:8" ht="81" customHeight="1">
      <c r="A34" s="76" t="s">
        <v>346</v>
      </c>
      <c r="B34" s="160" t="s">
        <v>347</v>
      </c>
      <c r="C34" s="83" t="s">
        <v>348</v>
      </c>
      <c r="D34" s="145" t="s">
        <v>244</v>
      </c>
      <c r="E34" s="156" t="s">
        <v>349</v>
      </c>
      <c r="F34" s="169" t="s">
        <v>350</v>
      </c>
      <c r="G34" s="162" t="s">
        <v>351</v>
      </c>
      <c r="H34" s="165" t="s">
        <v>248</v>
      </c>
    </row>
    <row r="35" spans="1:8" ht="93.75" customHeight="1" thickBot="1">
      <c r="A35" s="76" t="s">
        <v>352</v>
      </c>
      <c r="B35" s="83" t="s">
        <v>353</v>
      </c>
      <c r="C35" s="83" t="s">
        <v>354</v>
      </c>
      <c r="D35" s="145" t="s">
        <v>270</v>
      </c>
      <c r="E35" s="157" t="s">
        <v>355</v>
      </c>
      <c r="F35" s="166" t="s">
        <v>114</v>
      </c>
      <c r="G35" s="162" t="s">
        <v>114</v>
      </c>
      <c r="H35" s="165" t="s">
        <v>248</v>
      </c>
    </row>
    <row r="36" spans="1:8" ht="15.95">
      <c r="A36" s="158">
        <v>3.3</v>
      </c>
      <c r="B36" s="187" t="s">
        <v>356</v>
      </c>
      <c r="C36" s="183"/>
      <c r="D36" s="147"/>
      <c r="E36" s="158"/>
      <c r="F36" s="102"/>
      <c r="G36" s="164"/>
      <c r="H36" s="164"/>
    </row>
    <row r="37" spans="1:8" ht="72" customHeight="1">
      <c r="A37" s="76" t="s">
        <v>357</v>
      </c>
      <c r="B37" s="83" t="s">
        <v>358</v>
      </c>
      <c r="C37" s="83" t="s">
        <v>359</v>
      </c>
      <c r="D37" s="145" t="s">
        <v>244</v>
      </c>
      <c r="E37" s="157" t="s">
        <v>360</v>
      </c>
      <c r="F37" s="166" t="s">
        <v>361</v>
      </c>
      <c r="G37" s="162" t="s">
        <v>362</v>
      </c>
      <c r="H37" s="165" t="s">
        <v>248</v>
      </c>
    </row>
    <row r="38" spans="1:8" ht="85.5" customHeight="1">
      <c r="A38" s="76" t="s">
        <v>363</v>
      </c>
      <c r="B38" s="83" t="s">
        <v>364</v>
      </c>
      <c r="C38" s="83" t="s">
        <v>365</v>
      </c>
      <c r="D38" s="145" t="s">
        <v>293</v>
      </c>
      <c r="E38" s="157" t="s">
        <v>366</v>
      </c>
      <c r="F38" s="166" t="s">
        <v>114</v>
      </c>
      <c r="G38" s="162" t="s">
        <v>114</v>
      </c>
      <c r="H38" s="165" t="s">
        <v>248</v>
      </c>
    </row>
    <row r="39" spans="1:8" ht="83.45" customHeight="1" thickBot="1">
      <c r="A39" s="76" t="s">
        <v>367</v>
      </c>
      <c r="B39" s="83" t="s">
        <v>368</v>
      </c>
      <c r="C39" s="83" t="s">
        <v>369</v>
      </c>
      <c r="D39" s="145" t="s">
        <v>244</v>
      </c>
      <c r="E39" s="156" t="s">
        <v>370</v>
      </c>
      <c r="F39" s="166" t="s">
        <v>371</v>
      </c>
      <c r="G39" s="162" t="s">
        <v>372</v>
      </c>
      <c r="H39" s="165" t="s">
        <v>248</v>
      </c>
    </row>
    <row r="40" spans="1:8" ht="16.5" thickBot="1">
      <c r="A40" s="154">
        <v>4</v>
      </c>
      <c r="B40" s="180" t="s">
        <v>225</v>
      </c>
      <c r="C40" s="181"/>
      <c r="D40" s="146"/>
      <c r="E40" s="154"/>
      <c r="F40" s="167"/>
      <c r="G40" s="163"/>
      <c r="H40" s="163"/>
    </row>
    <row r="41" spans="1:8" ht="15.95">
      <c r="A41" s="102">
        <v>4.0999999999999996</v>
      </c>
      <c r="B41" s="182" t="s">
        <v>226</v>
      </c>
      <c r="C41" s="183"/>
      <c r="D41" s="147"/>
      <c r="E41" s="158"/>
      <c r="F41" s="102"/>
      <c r="G41" s="164"/>
      <c r="H41" s="164"/>
    </row>
    <row r="42" spans="1:8" ht="63.95">
      <c r="A42" s="76" t="s">
        <v>373</v>
      </c>
      <c r="B42" s="83" t="s">
        <v>374</v>
      </c>
      <c r="C42" s="83" t="s">
        <v>375</v>
      </c>
      <c r="D42" s="145" t="s">
        <v>270</v>
      </c>
      <c r="E42" s="156" t="s">
        <v>376</v>
      </c>
      <c r="F42" s="166" t="s">
        <v>377</v>
      </c>
      <c r="G42" s="162" t="s">
        <v>378</v>
      </c>
      <c r="H42" s="165" t="s">
        <v>248</v>
      </c>
    </row>
    <row r="43" spans="1:8" ht="63.95">
      <c r="A43" s="76" t="s">
        <v>379</v>
      </c>
      <c r="B43" s="83" t="s">
        <v>380</v>
      </c>
      <c r="C43" s="83" t="s">
        <v>381</v>
      </c>
      <c r="D43" s="145" t="s">
        <v>244</v>
      </c>
      <c r="E43" s="156" t="s">
        <v>382</v>
      </c>
      <c r="F43" s="166" t="s">
        <v>114</v>
      </c>
      <c r="G43" s="162" t="s">
        <v>114</v>
      </c>
      <c r="H43" s="165" t="s">
        <v>248</v>
      </c>
    </row>
    <row r="44" spans="1:8" ht="81" customHeight="1">
      <c r="A44" s="76" t="s">
        <v>383</v>
      </c>
      <c r="B44" s="160" t="s">
        <v>384</v>
      </c>
      <c r="C44" s="83" t="s">
        <v>385</v>
      </c>
      <c r="D44" s="145" t="s">
        <v>270</v>
      </c>
      <c r="E44" s="156" t="s">
        <v>386</v>
      </c>
      <c r="F44" s="166" t="s">
        <v>114</v>
      </c>
      <c r="G44" s="162" t="s">
        <v>114</v>
      </c>
      <c r="H44" s="165" t="s">
        <v>248</v>
      </c>
    </row>
    <row r="45" spans="1:8" ht="81.599999999999994" customHeight="1" thickBot="1">
      <c r="A45" s="76" t="s">
        <v>387</v>
      </c>
      <c r="B45" s="83" t="s">
        <v>388</v>
      </c>
      <c r="C45" s="83" t="s">
        <v>389</v>
      </c>
      <c r="D45" s="145" t="s">
        <v>244</v>
      </c>
      <c r="E45" s="170" t="s">
        <v>390</v>
      </c>
      <c r="F45" s="166" t="s">
        <v>391</v>
      </c>
      <c r="G45" s="162" t="s">
        <v>392</v>
      </c>
      <c r="H45" s="165" t="s">
        <v>248</v>
      </c>
    </row>
    <row r="46" spans="1:8" ht="15.95">
      <c r="A46" s="102">
        <v>4.2</v>
      </c>
      <c r="B46" s="182" t="s">
        <v>393</v>
      </c>
      <c r="C46" s="183"/>
      <c r="D46" s="147"/>
      <c r="E46" s="158"/>
      <c r="F46" s="102"/>
      <c r="G46" s="164"/>
      <c r="H46" s="164"/>
    </row>
    <row r="47" spans="1:8" ht="122.1" customHeight="1" thickBot="1">
      <c r="A47" s="76" t="s">
        <v>394</v>
      </c>
      <c r="B47" s="83" t="s">
        <v>395</v>
      </c>
      <c r="C47" s="83" t="s">
        <v>396</v>
      </c>
      <c r="D47" s="145" t="s">
        <v>293</v>
      </c>
      <c r="E47" s="157" t="s">
        <v>397</v>
      </c>
      <c r="F47" s="166" t="s">
        <v>398</v>
      </c>
      <c r="G47" s="162" t="s">
        <v>399</v>
      </c>
      <c r="H47" s="165" t="s">
        <v>248</v>
      </c>
    </row>
    <row r="48" spans="1:8" ht="16.5" thickBot="1">
      <c r="A48" s="154">
        <v>5</v>
      </c>
      <c r="B48" s="186" t="s">
        <v>228</v>
      </c>
      <c r="C48" s="181"/>
      <c r="D48" s="146"/>
      <c r="E48" s="154"/>
      <c r="F48" s="167"/>
      <c r="G48" s="163"/>
      <c r="H48" s="163"/>
    </row>
    <row r="49" spans="1:8" ht="15.95">
      <c r="A49" s="158">
        <v>5.0999999999999996</v>
      </c>
      <c r="B49" s="187" t="s">
        <v>228</v>
      </c>
      <c r="C49" s="183"/>
      <c r="D49" s="147"/>
      <c r="E49" s="158"/>
      <c r="F49" s="102"/>
      <c r="G49" s="164"/>
      <c r="H49" s="164"/>
    </row>
    <row r="50" spans="1:8" ht="131.1" customHeight="1">
      <c r="A50" s="76" t="s">
        <v>400</v>
      </c>
      <c r="B50" s="101" t="s">
        <v>401</v>
      </c>
      <c r="C50" s="101" t="s">
        <v>114</v>
      </c>
      <c r="D50" s="145" t="s">
        <v>244</v>
      </c>
      <c r="E50" s="156" t="s">
        <v>402</v>
      </c>
      <c r="F50" s="166" t="s">
        <v>403</v>
      </c>
      <c r="G50" s="162" t="s">
        <v>404</v>
      </c>
      <c r="H50" s="165" t="s">
        <v>248</v>
      </c>
    </row>
    <row r="51" spans="1:8" ht="32.450000000000003" customHeight="1">
      <c r="A51" s="76" t="s">
        <v>405</v>
      </c>
      <c r="B51" s="101" t="s">
        <v>406</v>
      </c>
      <c r="C51" s="101" t="s">
        <v>114</v>
      </c>
      <c r="D51" s="145" t="s">
        <v>244</v>
      </c>
      <c r="E51" s="156" t="s">
        <v>407</v>
      </c>
      <c r="F51" s="166" t="s">
        <v>114</v>
      </c>
      <c r="G51" s="162" t="s">
        <v>114</v>
      </c>
      <c r="H51" s="165" t="s">
        <v>248</v>
      </c>
    </row>
    <row r="52" spans="1:8" ht="82.5" customHeight="1">
      <c r="A52" s="76" t="s">
        <v>408</v>
      </c>
      <c r="B52" s="101" t="s">
        <v>409</v>
      </c>
      <c r="C52" s="101" t="s">
        <v>410</v>
      </c>
      <c r="D52" s="145" t="s">
        <v>244</v>
      </c>
      <c r="E52" s="156" t="s">
        <v>411</v>
      </c>
      <c r="F52" s="166" t="s">
        <v>412</v>
      </c>
      <c r="G52" s="162" t="s">
        <v>413</v>
      </c>
      <c r="H52" s="165" t="s">
        <v>248</v>
      </c>
    </row>
    <row r="53" spans="1:8" ht="83.45" customHeight="1">
      <c r="A53" s="76" t="s">
        <v>414</v>
      </c>
      <c r="B53" s="101" t="s">
        <v>415</v>
      </c>
      <c r="C53" s="101" t="s">
        <v>416</v>
      </c>
      <c r="D53" s="145" t="s">
        <v>270</v>
      </c>
      <c r="E53" s="156" t="s">
        <v>417</v>
      </c>
      <c r="F53" s="166" t="s">
        <v>114</v>
      </c>
      <c r="G53" s="162" t="s">
        <v>114</v>
      </c>
      <c r="H53" s="165" t="s">
        <v>248</v>
      </c>
    </row>
    <row r="54" spans="1:8" ht="79.5" customHeight="1">
      <c r="A54" s="76" t="s">
        <v>418</v>
      </c>
      <c r="B54" s="101" t="s">
        <v>419</v>
      </c>
      <c r="C54" s="101" t="s">
        <v>420</v>
      </c>
      <c r="D54" s="145" t="s">
        <v>244</v>
      </c>
      <c r="E54" s="156" t="s">
        <v>421</v>
      </c>
      <c r="F54" s="166" t="s">
        <v>114</v>
      </c>
      <c r="G54" s="162" t="s">
        <v>114</v>
      </c>
      <c r="H54" s="165" t="s">
        <v>248</v>
      </c>
    </row>
    <row r="55" spans="1:8" ht="146.44999999999999" customHeight="1" thickBot="1">
      <c r="A55" s="76" t="s">
        <v>422</v>
      </c>
      <c r="B55" s="101" t="s">
        <v>423</v>
      </c>
      <c r="C55" s="101" t="s">
        <v>114</v>
      </c>
      <c r="D55" s="145" t="s">
        <v>244</v>
      </c>
      <c r="E55" s="156" t="s">
        <v>424</v>
      </c>
      <c r="F55" s="166" t="s">
        <v>425</v>
      </c>
      <c r="G55" s="162" t="s">
        <v>426</v>
      </c>
      <c r="H55" s="165" t="s">
        <v>248</v>
      </c>
    </row>
    <row r="56" spans="1:8" ht="16.5" thickBot="1">
      <c r="A56" s="154">
        <v>6</v>
      </c>
      <c r="B56" s="186" t="s">
        <v>230</v>
      </c>
      <c r="C56" s="181"/>
      <c r="D56" s="146"/>
      <c r="E56" s="154"/>
      <c r="F56" s="167"/>
      <c r="G56" s="163"/>
      <c r="H56" s="163"/>
    </row>
    <row r="57" spans="1:8" ht="15.95">
      <c r="A57" s="158">
        <v>6.1</v>
      </c>
      <c r="B57" s="187" t="s">
        <v>231</v>
      </c>
      <c r="C57" s="183"/>
      <c r="D57" s="147"/>
      <c r="E57" s="158"/>
      <c r="F57" s="102"/>
      <c r="G57" s="164"/>
      <c r="H57" s="164"/>
    </row>
    <row r="58" spans="1:8" ht="155.1" customHeight="1" thickBot="1">
      <c r="A58" s="76" t="s">
        <v>427</v>
      </c>
      <c r="B58" s="101" t="s">
        <v>428</v>
      </c>
      <c r="C58" s="101" t="s">
        <v>429</v>
      </c>
      <c r="D58" s="145" t="s">
        <v>430</v>
      </c>
      <c r="E58" s="156" t="s">
        <v>431</v>
      </c>
      <c r="F58" s="166" t="s">
        <v>432</v>
      </c>
      <c r="G58" s="162" t="s">
        <v>433</v>
      </c>
      <c r="H58" s="165" t="s">
        <v>248</v>
      </c>
    </row>
    <row r="59" spans="1:8" ht="15.95">
      <c r="A59" s="158">
        <v>6.2</v>
      </c>
      <c r="B59" s="187" t="s">
        <v>232</v>
      </c>
      <c r="C59" s="183"/>
      <c r="D59" s="147"/>
      <c r="E59" s="158"/>
      <c r="F59" s="102"/>
      <c r="G59" s="164"/>
      <c r="H59" s="164"/>
    </row>
    <row r="60" spans="1:8" ht="240.6" thickBot="1">
      <c r="A60" s="76" t="s">
        <v>434</v>
      </c>
      <c r="B60" s="101" t="s">
        <v>435</v>
      </c>
      <c r="C60" s="101" t="s">
        <v>436</v>
      </c>
      <c r="D60" s="145" t="s">
        <v>430</v>
      </c>
      <c r="E60" s="156" t="s">
        <v>437</v>
      </c>
      <c r="F60" s="166" t="s">
        <v>114</v>
      </c>
      <c r="G60" s="162" t="s">
        <v>114</v>
      </c>
      <c r="H60" s="165" t="s">
        <v>248</v>
      </c>
    </row>
    <row r="61" spans="1:8" ht="15.95">
      <c r="A61" s="158">
        <v>6.3</v>
      </c>
      <c r="B61" s="187" t="s">
        <v>233</v>
      </c>
      <c r="C61" s="183"/>
      <c r="D61" s="147"/>
      <c r="E61" s="158"/>
      <c r="F61" s="102"/>
      <c r="G61" s="164"/>
      <c r="H61" s="164"/>
    </row>
    <row r="62" spans="1:8" ht="172.5" customHeight="1">
      <c r="A62" s="76" t="s">
        <v>438</v>
      </c>
      <c r="B62" s="101" t="s">
        <v>439</v>
      </c>
      <c r="C62" s="101" t="s">
        <v>258</v>
      </c>
      <c r="D62" s="145" t="s">
        <v>244</v>
      </c>
      <c r="E62" s="156" t="s">
        <v>440</v>
      </c>
      <c r="F62" s="166" t="s">
        <v>114</v>
      </c>
      <c r="G62" s="162" t="s">
        <v>441</v>
      </c>
      <c r="H62" s="165" t="s">
        <v>248</v>
      </c>
    </row>
    <row r="63" spans="1:8" ht="56.45" customHeight="1">
      <c r="A63" s="76" t="s">
        <v>442</v>
      </c>
      <c r="B63" s="101" t="s">
        <v>443</v>
      </c>
      <c r="C63" s="101" t="s">
        <v>258</v>
      </c>
      <c r="D63" s="145" t="s">
        <v>244</v>
      </c>
      <c r="E63" s="156" t="s">
        <v>444</v>
      </c>
      <c r="F63" s="166" t="s">
        <v>114</v>
      </c>
      <c r="G63" s="162" t="s">
        <v>114</v>
      </c>
      <c r="H63" s="165" t="s">
        <v>248</v>
      </c>
    </row>
    <row r="64" spans="1:8" ht="129.94999999999999" customHeight="1">
      <c r="A64" s="76" t="s">
        <v>445</v>
      </c>
      <c r="B64" s="101" t="s">
        <v>446</v>
      </c>
      <c r="C64" s="101" t="s">
        <v>447</v>
      </c>
      <c r="D64" s="145" t="s">
        <v>244</v>
      </c>
      <c r="E64" s="156" t="s">
        <v>448</v>
      </c>
      <c r="F64" s="166" t="s">
        <v>449</v>
      </c>
      <c r="G64" s="162" t="s">
        <v>450</v>
      </c>
      <c r="H64" s="165" t="s">
        <v>248</v>
      </c>
    </row>
    <row r="65" spans="1:8" ht="133.5" customHeight="1" thickBot="1">
      <c r="A65" s="76" t="s">
        <v>451</v>
      </c>
      <c r="B65" s="101" t="s">
        <v>452</v>
      </c>
      <c r="C65" s="101" t="s">
        <v>258</v>
      </c>
      <c r="D65" s="145" t="s">
        <v>270</v>
      </c>
      <c r="E65" s="156" t="s">
        <v>453</v>
      </c>
      <c r="F65" s="166" t="s">
        <v>114</v>
      </c>
      <c r="G65" s="162" t="s">
        <v>114</v>
      </c>
      <c r="H65" s="165" t="s">
        <v>248</v>
      </c>
    </row>
    <row r="66" spans="1:8" ht="16.5" thickBot="1">
      <c r="A66" s="154">
        <v>7</v>
      </c>
      <c r="B66" s="186" t="s">
        <v>58</v>
      </c>
      <c r="C66" s="181"/>
      <c r="D66" s="146"/>
      <c r="E66" s="154"/>
      <c r="F66" s="167"/>
      <c r="G66" s="163"/>
      <c r="H66" s="163"/>
    </row>
    <row r="67" spans="1:8" ht="15.95">
      <c r="A67" s="158">
        <v>7.1</v>
      </c>
      <c r="B67" s="187" t="s">
        <v>58</v>
      </c>
      <c r="C67" s="183"/>
      <c r="D67" s="147"/>
      <c r="E67" s="158"/>
      <c r="F67" s="102"/>
      <c r="G67" s="164"/>
      <c r="H67" s="164"/>
    </row>
    <row r="68" spans="1:8" ht="102.75" customHeight="1">
      <c r="A68" s="52" t="s">
        <v>454</v>
      </c>
      <c r="B68" s="103" t="s">
        <v>455</v>
      </c>
      <c r="C68" s="103" t="s">
        <v>456</v>
      </c>
      <c r="D68" s="145" t="s">
        <v>244</v>
      </c>
      <c r="E68" s="156" t="s">
        <v>457</v>
      </c>
      <c r="F68" s="166" t="s">
        <v>114</v>
      </c>
      <c r="G68" s="162" t="s">
        <v>114</v>
      </c>
      <c r="H68" s="165" t="s">
        <v>248</v>
      </c>
    </row>
  </sheetData>
  <autoFilter ref="H3:H68" xr:uid="{41106040-BE60-4F07-ABE6-88E4C1C6C7D8}"/>
  <mergeCells count="3">
    <mergeCell ref="B4:C4"/>
    <mergeCell ref="B5:C5"/>
    <mergeCell ref="F23:F24"/>
  </mergeCells>
  <conditionalFormatting sqref="H6:H68">
    <cfRule type="containsText" dxfId="466" priority="1" operator="containsText" text="Open">
      <formula>NOT(ISERROR(SEARCH("Open",H6)))</formula>
    </cfRule>
    <cfRule type="containsText" dxfId="465" priority="2" operator="containsText" text="Discuss">
      <formula>NOT(ISERROR(SEARCH("Discuss",H6)))</formula>
    </cfRule>
    <cfRule type="containsText" dxfId="464" priority="3" operator="containsText" text="Closed">
      <formula>NOT(ISERROR(SEARCH("Closed",H6)))</formula>
    </cfRule>
  </conditionalFormatting>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20BB-FFCB-41C8-AA98-9D0BC16FB1F2}">
  <sheetPr codeName="Sheet8">
    <tabColor theme="1" tint="0.34998626667073579"/>
  </sheetPr>
  <dimension ref="A1:AD41"/>
  <sheetViews>
    <sheetView topLeftCell="A4" workbookViewId="0">
      <selection activeCell="C16" sqref="C16:F16"/>
    </sheetView>
  </sheetViews>
  <sheetFormatPr defaultColWidth="0" defaultRowHeight="14.45"/>
  <cols>
    <col min="1" max="1" width="16" style="17" customWidth="1"/>
    <col min="2" max="2" width="19.5703125" style="17" customWidth="1"/>
    <col min="3" max="3" width="8.5703125" style="17" customWidth="1"/>
    <col min="4" max="4" width="76" style="17" customWidth="1"/>
    <col min="5" max="5" width="77.140625" style="17" customWidth="1"/>
    <col min="6" max="6" width="72.42578125" style="17" customWidth="1"/>
    <col min="7" max="7" width="29.140625" customWidth="1"/>
    <col min="8" max="8" width="16.85546875" customWidth="1"/>
    <col min="9" max="9" width="72.42578125" style="17" customWidth="1"/>
    <col min="10" max="10" width="68.85546875" style="17" customWidth="1"/>
    <col min="11" max="11" width="8.85546875" style="17" customWidth="1"/>
    <col min="12" max="30" width="0" style="17" hidden="1" customWidth="1"/>
    <col min="31" max="16384" width="8.85546875" style="17" hidden="1"/>
  </cols>
  <sheetData>
    <row r="1" spans="1:9" ht="39" customHeight="1">
      <c r="A1" s="188" t="s">
        <v>1</v>
      </c>
      <c r="C1" s="174"/>
      <c r="E1" s="23"/>
      <c r="F1" s="23"/>
      <c r="G1" s="23"/>
      <c r="H1" s="23"/>
      <c r="I1" s="23"/>
    </row>
    <row r="2" spans="1:9" ht="35.450000000000003" customHeight="1" thickBot="1">
      <c r="A2" s="189" t="s">
        <v>458</v>
      </c>
      <c r="C2" s="174"/>
      <c r="E2" s="176"/>
      <c r="F2" s="19"/>
      <c r="G2" s="19"/>
      <c r="H2" s="176"/>
      <c r="I2" s="19"/>
    </row>
    <row r="3" spans="1:9" ht="32.450000000000003" customHeight="1">
      <c r="A3" s="73" t="s">
        <v>459</v>
      </c>
      <c r="B3" s="73" t="s">
        <v>460</v>
      </c>
      <c r="C3" s="73" t="s">
        <v>461</v>
      </c>
      <c r="D3" s="73" t="s">
        <v>211</v>
      </c>
      <c r="E3" s="74" t="s">
        <v>212</v>
      </c>
      <c r="F3" s="75" t="s">
        <v>462</v>
      </c>
      <c r="G3" s="75" t="s">
        <v>463</v>
      </c>
      <c r="H3" s="74" t="s">
        <v>464</v>
      </c>
      <c r="I3" s="75" t="s">
        <v>465</v>
      </c>
    </row>
    <row r="4" spans="1:9" ht="159.94999999999999">
      <c r="A4" s="72" t="s">
        <v>42</v>
      </c>
      <c r="B4" s="72" t="s">
        <v>42</v>
      </c>
      <c r="C4" s="72" t="s">
        <v>241</v>
      </c>
      <c r="D4" s="101" t="s">
        <v>242</v>
      </c>
      <c r="E4" s="101" t="s">
        <v>466</v>
      </c>
      <c r="F4" s="157" t="s">
        <v>467</v>
      </c>
      <c r="G4" s="202">
        <v>46082</v>
      </c>
      <c r="H4" s="190" t="str">
        <f>IF('1. Strategic ambition'!D8="","",'1. Strategic ambition'!D8)</f>
        <v>Yes</v>
      </c>
      <c r="I4" s="157" t="s">
        <v>468</v>
      </c>
    </row>
    <row r="5" spans="1:9" ht="68.45" customHeight="1">
      <c r="A5" s="72" t="s">
        <v>42</v>
      </c>
      <c r="B5" s="72" t="s">
        <v>42</v>
      </c>
      <c r="C5" s="72" t="s">
        <v>249</v>
      </c>
      <c r="D5" s="101" t="s">
        <v>250</v>
      </c>
      <c r="E5" s="247" t="s">
        <v>469</v>
      </c>
      <c r="F5" s="157" t="s">
        <v>470</v>
      </c>
      <c r="G5" s="202">
        <v>46082</v>
      </c>
      <c r="H5" s="190" t="str">
        <f>IF('1. Strategic ambition'!D9="","",'1. Strategic ambition'!D9)</f>
        <v>Yes</v>
      </c>
      <c r="I5" s="157" t="s">
        <v>471</v>
      </c>
    </row>
    <row r="6" spans="1:9" ht="55.5" customHeight="1">
      <c r="A6" s="72" t="s">
        <v>42</v>
      </c>
      <c r="B6" s="72" t="s">
        <v>42</v>
      </c>
      <c r="C6" s="72" t="s">
        <v>253</v>
      </c>
      <c r="D6" s="101" t="s">
        <v>472</v>
      </c>
      <c r="E6" s="101" t="s">
        <v>469</v>
      </c>
      <c r="F6" s="156" t="s">
        <v>473</v>
      </c>
      <c r="G6" s="202">
        <v>46082</v>
      </c>
      <c r="H6" s="190" t="str">
        <f>IF('1. Strategic ambition'!D10="","",'1. Strategic ambition'!D10)</f>
        <v>Yes</v>
      </c>
      <c r="I6" s="156" t="s">
        <v>473</v>
      </c>
    </row>
    <row r="7" spans="1:9" ht="40.5" customHeight="1">
      <c r="A7" s="72" t="s">
        <v>42</v>
      </c>
      <c r="B7" s="72" t="s">
        <v>42</v>
      </c>
      <c r="C7" s="72" t="s">
        <v>256</v>
      </c>
      <c r="D7" s="101" t="s">
        <v>474</v>
      </c>
      <c r="E7" s="101" t="s">
        <v>475</v>
      </c>
      <c r="F7" s="156" t="s">
        <v>476</v>
      </c>
      <c r="G7" s="202">
        <v>46082</v>
      </c>
      <c r="H7" s="190" t="str">
        <f>IF('1. Strategic ambition'!D11="","",'1. Strategic ambition'!D11)</f>
        <v>Yes</v>
      </c>
      <c r="I7" s="156" t="s">
        <v>476</v>
      </c>
    </row>
    <row r="8" spans="1:9" ht="72" customHeight="1">
      <c r="A8" s="72" t="s">
        <v>42</v>
      </c>
      <c r="B8" s="72" t="s">
        <v>42</v>
      </c>
      <c r="C8" s="72" t="s">
        <v>262</v>
      </c>
      <c r="D8" s="101" t="s">
        <v>477</v>
      </c>
      <c r="E8" s="101" t="s">
        <v>478</v>
      </c>
      <c r="F8" s="157" t="s">
        <v>479</v>
      </c>
      <c r="G8" s="202">
        <v>46082</v>
      </c>
      <c r="H8" s="190" t="str">
        <f>IF('1. Strategic ambition'!D12="","",'1. Strategic ambition'!D12)</f>
        <v>Yes</v>
      </c>
      <c r="I8" s="157" t="s">
        <v>479</v>
      </c>
    </row>
    <row r="9" spans="1:9" ht="95.45" customHeight="1">
      <c r="A9" s="76" t="s">
        <v>45</v>
      </c>
      <c r="B9" s="76" t="s">
        <v>218</v>
      </c>
      <c r="C9" s="76" t="s">
        <v>286</v>
      </c>
      <c r="D9" s="247" t="s">
        <v>480</v>
      </c>
      <c r="E9" s="259" t="s">
        <v>481</v>
      </c>
      <c r="F9" s="157" t="s">
        <v>482</v>
      </c>
      <c r="G9" s="202">
        <v>46113</v>
      </c>
      <c r="H9" s="190" t="str">
        <f>IF('2. Governance &amp; stakeholders'!D8="","",'2. Governance &amp; stakeholders'!D8)</f>
        <v>Yes</v>
      </c>
      <c r="I9" s="157" t="s">
        <v>483</v>
      </c>
    </row>
    <row r="10" spans="1:9" ht="119.1" customHeight="1">
      <c r="A10" s="76" t="s">
        <v>45</v>
      </c>
      <c r="B10" s="76" t="s">
        <v>218</v>
      </c>
      <c r="C10" s="76" t="s">
        <v>291</v>
      </c>
      <c r="D10" s="260" t="s">
        <v>484</v>
      </c>
      <c r="E10" s="172" t="s">
        <v>114</v>
      </c>
      <c r="F10" s="157" t="s">
        <v>485</v>
      </c>
      <c r="G10" s="202">
        <v>46113</v>
      </c>
      <c r="H10" s="190" t="str">
        <f>IF('2. Governance &amp; stakeholders'!D9="","",'2. Governance &amp; stakeholders'!D9)</f>
        <v>Yes</v>
      </c>
      <c r="I10" s="157" t="s">
        <v>486</v>
      </c>
    </row>
    <row r="11" spans="1:9" ht="47.45" customHeight="1">
      <c r="A11" s="76" t="s">
        <v>45</v>
      </c>
      <c r="B11" s="76" t="s">
        <v>218</v>
      </c>
      <c r="C11" s="76" t="s">
        <v>297</v>
      </c>
      <c r="D11" s="83" t="s">
        <v>487</v>
      </c>
      <c r="E11" s="173" t="s">
        <v>114</v>
      </c>
      <c r="F11" s="156" t="s">
        <v>488</v>
      </c>
      <c r="G11" s="202">
        <v>46113</v>
      </c>
      <c r="H11" s="190" t="str">
        <f>IF('2. Governance &amp; stakeholders'!D10="","",'2. Governance &amp; stakeholders'!D10)</f>
        <v/>
      </c>
      <c r="I11" s="156" t="s">
        <v>488</v>
      </c>
    </row>
    <row r="12" spans="1:9" ht="79.5" customHeight="1">
      <c r="A12" s="76" t="s">
        <v>45</v>
      </c>
      <c r="B12" s="52" t="s">
        <v>219</v>
      </c>
      <c r="C12" s="52" t="s">
        <v>302</v>
      </c>
      <c r="D12" s="83" t="s">
        <v>489</v>
      </c>
      <c r="E12" s="173" t="s">
        <v>114</v>
      </c>
      <c r="F12" s="156" t="s">
        <v>490</v>
      </c>
      <c r="G12" s="202">
        <v>46113</v>
      </c>
      <c r="H12" s="190" t="str">
        <f>IF('2. Governance &amp; stakeholders'!D12="","",'2. Governance &amp; stakeholders'!D12)</f>
        <v/>
      </c>
      <c r="I12" s="156" t="s">
        <v>490</v>
      </c>
    </row>
    <row r="13" spans="1:9" ht="96">
      <c r="A13" s="76" t="s">
        <v>45</v>
      </c>
      <c r="B13" s="52" t="s">
        <v>219</v>
      </c>
      <c r="C13" s="99" t="s">
        <v>307</v>
      </c>
      <c r="D13" s="83" t="s">
        <v>491</v>
      </c>
      <c r="E13" s="173" t="s">
        <v>114</v>
      </c>
      <c r="F13" s="156" t="s">
        <v>492</v>
      </c>
      <c r="G13" s="202">
        <v>46113</v>
      </c>
      <c r="H13" s="190" t="str">
        <f>IF('2. Governance &amp; stakeholders'!D13="","",'2. Governance &amp; stakeholders'!D13)</f>
        <v/>
      </c>
      <c r="I13" s="156" t="s">
        <v>492</v>
      </c>
    </row>
    <row r="14" spans="1:9" ht="40.5" customHeight="1">
      <c r="A14" s="76" t="s">
        <v>45</v>
      </c>
      <c r="B14" s="52" t="s">
        <v>493</v>
      </c>
      <c r="C14" s="52" t="s">
        <v>310</v>
      </c>
      <c r="D14" s="83" t="s">
        <v>494</v>
      </c>
      <c r="E14" s="171" t="s">
        <v>114</v>
      </c>
      <c r="F14" s="156" t="s">
        <v>495</v>
      </c>
      <c r="G14" s="202">
        <v>46143</v>
      </c>
      <c r="H14" s="190" t="str">
        <f>IF('2. Governance &amp; stakeholders'!D15="","",'2. Governance &amp; stakeholders'!D15)</f>
        <v/>
      </c>
      <c r="I14" s="156" t="s">
        <v>495</v>
      </c>
    </row>
    <row r="15" spans="1:9" ht="80.45" customHeight="1">
      <c r="A15" s="76" t="s">
        <v>45</v>
      </c>
      <c r="B15" s="52" t="s">
        <v>493</v>
      </c>
      <c r="C15" s="52" t="s">
        <v>314</v>
      </c>
      <c r="D15" s="83" t="s">
        <v>496</v>
      </c>
      <c r="E15" s="171" t="s">
        <v>114</v>
      </c>
      <c r="F15" s="156" t="s">
        <v>497</v>
      </c>
      <c r="G15" s="202">
        <v>46143</v>
      </c>
      <c r="H15" s="190" t="str">
        <f>IF('2. Governance &amp; stakeholders'!D16="","",'2. Governance &amp; stakeholders'!D16)</f>
        <v/>
      </c>
      <c r="I15" s="156" t="s">
        <v>498</v>
      </c>
    </row>
    <row r="16" spans="1:9" ht="150.6" customHeight="1">
      <c r="A16" s="76" t="s">
        <v>47</v>
      </c>
      <c r="B16" s="76" t="s">
        <v>222</v>
      </c>
      <c r="C16" s="76" t="s">
        <v>318</v>
      </c>
      <c r="D16" s="83" t="s">
        <v>499</v>
      </c>
      <c r="E16" s="83" t="s">
        <v>500</v>
      </c>
      <c r="F16" s="157" t="s">
        <v>501</v>
      </c>
      <c r="G16" s="202">
        <v>46143</v>
      </c>
      <c r="H16" s="190" t="str">
        <f>IF('3. Decarb &amp; adaptation options'!D8="","",'3. Decarb &amp; adaptation options'!D8)</f>
        <v/>
      </c>
      <c r="I16" s="157" t="s">
        <v>502</v>
      </c>
    </row>
    <row r="17" spans="1:9" ht="96" customHeight="1">
      <c r="A17" s="76" t="s">
        <v>47</v>
      </c>
      <c r="B17" s="76" t="s">
        <v>222</v>
      </c>
      <c r="C17" s="76" t="s">
        <v>322</v>
      </c>
      <c r="D17" s="83" t="s">
        <v>503</v>
      </c>
      <c r="E17" s="83" t="s">
        <v>504</v>
      </c>
      <c r="F17" s="156" t="s">
        <v>505</v>
      </c>
      <c r="G17" s="202">
        <v>46143</v>
      </c>
      <c r="H17" s="190" t="str">
        <f>IF('3. Decarb &amp; adaptation options'!D9="","",'3. Decarb &amp; adaptation options'!D9)</f>
        <v/>
      </c>
      <c r="I17" s="156" t="s">
        <v>506</v>
      </c>
    </row>
    <row r="18" spans="1:9" ht="110.1" customHeight="1">
      <c r="A18" s="76" t="s">
        <v>47</v>
      </c>
      <c r="B18" s="76" t="s">
        <v>222</v>
      </c>
      <c r="C18" s="76" t="s">
        <v>326</v>
      </c>
      <c r="D18" s="83" t="s">
        <v>507</v>
      </c>
      <c r="E18" s="83" t="s">
        <v>508</v>
      </c>
      <c r="F18" s="156" t="s">
        <v>509</v>
      </c>
      <c r="G18" s="202">
        <v>46143</v>
      </c>
      <c r="H18" s="190" t="str">
        <f>IF('3. Decarb &amp; adaptation options'!D10="","",'3. Decarb &amp; adaptation options'!D10)</f>
        <v/>
      </c>
      <c r="I18" s="156" t="s">
        <v>510</v>
      </c>
    </row>
    <row r="19" spans="1:9" ht="57" customHeight="1">
      <c r="A19" s="76" t="s">
        <v>47</v>
      </c>
      <c r="B19" s="76" t="s">
        <v>222</v>
      </c>
      <c r="C19" s="76" t="s">
        <v>332</v>
      </c>
      <c r="D19" s="83" t="s">
        <v>511</v>
      </c>
      <c r="E19" s="83" t="s">
        <v>512</v>
      </c>
      <c r="F19" s="157" t="s">
        <v>513</v>
      </c>
      <c r="G19" s="202">
        <v>46143</v>
      </c>
      <c r="H19" s="190" t="str">
        <f>IF('3. Decarb &amp; adaptation options'!D11="","",'3. Decarb &amp; adaptation options'!D11)</f>
        <v/>
      </c>
      <c r="I19" s="157" t="s">
        <v>513</v>
      </c>
    </row>
    <row r="20" spans="1:9" ht="18">
      <c r="A20" s="239"/>
      <c r="B20" s="239"/>
      <c r="C20" s="239">
        <v>3.2</v>
      </c>
      <c r="D20" s="240" t="s">
        <v>514</v>
      </c>
      <c r="E20" s="240" t="s">
        <v>515</v>
      </c>
      <c r="F20" s="241"/>
      <c r="G20" s="242"/>
      <c r="H20" s="242"/>
      <c r="I20" s="241"/>
    </row>
    <row r="21" spans="1:9" ht="81" customHeight="1">
      <c r="A21" s="76" t="s">
        <v>47</v>
      </c>
      <c r="B21" s="76" t="s">
        <v>514</v>
      </c>
      <c r="C21" s="76" t="s">
        <v>346</v>
      </c>
      <c r="D21" s="160" t="s">
        <v>516</v>
      </c>
      <c r="E21" s="83" t="s">
        <v>517</v>
      </c>
      <c r="F21" s="156" t="s">
        <v>518</v>
      </c>
      <c r="G21" s="202">
        <v>46143</v>
      </c>
      <c r="H21" s="190" t="str">
        <f>IF('3. Decarb &amp; adaptation options'!D13="","",'3. Decarb &amp; adaptation options'!D13)</f>
        <v/>
      </c>
      <c r="I21" s="156" t="s">
        <v>519</v>
      </c>
    </row>
    <row r="22" spans="1:9" ht="18">
      <c r="A22" s="239"/>
      <c r="B22" s="239"/>
      <c r="C22" s="239">
        <v>3.3</v>
      </c>
      <c r="D22" s="240" t="s">
        <v>356</v>
      </c>
      <c r="E22" s="240" t="s">
        <v>515</v>
      </c>
      <c r="F22" s="241"/>
      <c r="G22" s="242"/>
      <c r="H22" s="242"/>
      <c r="I22" s="241"/>
    </row>
    <row r="23" spans="1:9" ht="126.6" customHeight="1">
      <c r="A23" s="76" t="s">
        <v>47</v>
      </c>
      <c r="B23" s="76" t="s">
        <v>356</v>
      </c>
      <c r="C23" s="76" t="s">
        <v>357</v>
      </c>
      <c r="D23" s="83" t="s">
        <v>520</v>
      </c>
      <c r="E23" s="83" t="s">
        <v>521</v>
      </c>
      <c r="F23" s="157" t="s">
        <v>522</v>
      </c>
      <c r="G23" s="202">
        <v>46174</v>
      </c>
      <c r="H23" s="190" t="str">
        <f>IF('3. Decarb &amp; adaptation options'!D15="","",'3. Decarb &amp; adaptation options'!D15)</f>
        <v/>
      </c>
      <c r="I23" s="157" t="s">
        <v>523</v>
      </c>
    </row>
    <row r="24" spans="1:9" ht="85.5" customHeight="1">
      <c r="A24" s="76" t="s">
        <v>47</v>
      </c>
      <c r="B24" s="76" t="s">
        <v>356</v>
      </c>
      <c r="C24" s="76" t="s">
        <v>363</v>
      </c>
      <c r="D24" s="203" t="s">
        <v>524</v>
      </c>
      <c r="E24" s="83" t="s">
        <v>525</v>
      </c>
      <c r="F24" s="157" t="s">
        <v>526</v>
      </c>
      <c r="G24" s="202">
        <v>46174</v>
      </c>
      <c r="H24" s="190" t="str">
        <f>IF('3. Decarb &amp; adaptation options'!D16="","",'3. Decarb &amp; adaptation options'!D16)</f>
        <v/>
      </c>
      <c r="I24" s="157" t="s">
        <v>527</v>
      </c>
    </row>
    <row r="25" spans="1:9" ht="70.5" customHeight="1">
      <c r="A25" s="76" t="s">
        <v>47</v>
      </c>
      <c r="B25" s="76" t="s">
        <v>356</v>
      </c>
      <c r="C25" s="76" t="s">
        <v>367</v>
      </c>
      <c r="D25" s="83" t="s">
        <v>528</v>
      </c>
      <c r="E25" s="83" t="s">
        <v>529</v>
      </c>
      <c r="F25" s="156" t="s">
        <v>530</v>
      </c>
      <c r="G25" s="202">
        <v>46174</v>
      </c>
      <c r="H25" s="190" t="str">
        <f>IF('3. Decarb &amp; adaptation options'!D17="","",'3. Decarb &amp; adaptation options'!D17)</f>
        <v/>
      </c>
      <c r="I25" s="156" t="s">
        <v>530</v>
      </c>
    </row>
    <row r="26" spans="1:9" ht="80.099999999999994">
      <c r="A26" s="76" t="s">
        <v>225</v>
      </c>
      <c r="B26" s="76" t="s">
        <v>226</v>
      </c>
      <c r="C26" s="76" t="s">
        <v>373</v>
      </c>
      <c r="D26" s="83" t="s">
        <v>531</v>
      </c>
      <c r="E26" s="83" t="s">
        <v>532</v>
      </c>
      <c r="F26" s="156" t="s">
        <v>533</v>
      </c>
      <c r="G26" s="202">
        <v>46204</v>
      </c>
      <c r="H26" s="190" t="str">
        <f>IF('4. Emissions reduction target'!D8="","",'4. Emissions reduction target'!D8)</f>
        <v/>
      </c>
      <c r="I26" s="156" t="s">
        <v>534</v>
      </c>
    </row>
    <row r="27" spans="1:9" ht="81.599999999999994" customHeight="1">
      <c r="A27" s="76" t="s">
        <v>225</v>
      </c>
      <c r="B27" s="76" t="s">
        <v>226</v>
      </c>
      <c r="C27" s="76" t="s">
        <v>379</v>
      </c>
      <c r="D27" s="83" t="s">
        <v>535</v>
      </c>
      <c r="E27" s="83" t="s">
        <v>536</v>
      </c>
      <c r="F27" s="170" t="s">
        <v>537</v>
      </c>
      <c r="G27" s="202">
        <v>46204</v>
      </c>
      <c r="H27" s="190" t="str">
        <f>IF('4. Emissions reduction target'!D9="","",'4. Emissions reduction target'!D9)</f>
        <v/>
      </c>
      <c r="I27" s="170" t="s">
        <v>537</v>
      </c>
    </row>
    <row r="28" spans="1:9" ht="18">
      <c r="A28" s="239"/>
      <c r="B28" s="239"/>
      <c r="C28" s="239">
        <v>4.2</v>
      </c>
      <c r="D28" s="240" t="s">
        <v>393</v>
      </c>
      <c r="E28" s="240" t="s">
        <v>515</v>
      </c>
      <c r="F28" s="241"/>
      <c r="G28" s="242"/>
      <c r="H28" s="242"/>
      <c r="I28" s="241"/>
    </row>
    <row r="29" spans="1:9" ht="122.1" customHeight="1">
      <c r="A29" s="76" t="s">
        <v>225</v>
      </c>
      <c r="B29" s="76" t="s">
        <v>393</v>
      </c>
      <c r="C29" s="76" t="s">
        <v>394</v>
      </c>
      <c r="D29" s="203" t="s">
        <v>538</v>
      </c>
      <c r="E29" s="83" t="s">
        <v>539</v>
      </c>
      <c r="F29" s="157" t="s">
        <v>540</v>
      </c>
      <c r="G29" s="202">
        <v>46204</v>
      </c>
      <c r="H29" s="190" t="str">
        <f>IF('4. Emissions reduction target'!D11="","",'4. Emissions reduction target'!D11)</f>
        <v/>
      </c>
      <c r="I29" s="157" t="s">
        <v>540</v>
      </c>
    </row>
    <row r="30" spans="1:9" ht="131.1" customHeight="1">
      <c r="A30" s="76" t="s">
        <v>228</v>
      </c>
      <c r="B30" s="76" t="s">
        <v>228</v>
      </c>
      <c r="C30" s="76" t="s">
        <v>400</v>
      </c>
      <c r="D30" s="101" t="s">
        <v>541</v>
      </c>
      <c r="E30" s="101" t="s">
        <v>114</v>
      </c>
      <c r="F30" s="156" t="s">
        <v>542</v>
      </c>
      <c r="G30" s="202">
        <v>46235</v>
      </c>
      <c r="H30" s="190" t="str">
        <f>IF('5. Implementation strategy'!D8="","",'5. Implementation strategy'!D8)</f>
        <v/>
      </c>
      <c r="I30" s="156" t="s">
        <v>542</v>
      </c>
    </row>
    <row r="31" spans="1:9" ht="32.450000000000003" customHeight="1">
      <c r="A31" s="76" t="s">
        <v>543</v>
      </c>
      <c r="B31" s="76" t="s">
        <v>228</v>
      </c>
      <c r="C31" s="76" t="s">
        <v>405</v>
      </c>
      <c r="D31" s="101" t="s">
        <v>544</v>
      </c>
      <c r="E31" s="101" t="s">
        <v>114</v>
      </c>
      <c r="F31" s="156" t="s">
        <v>545</v>
      </c>
      <c r="G31" s="202">
        <v>46235</v>
      </c>
      <c r="H31" s="190" t="str">
        <f>IF('5. Implementation strategy'!D9="","",'5. Implementation strategy'!D9)</f>
        <v/>
      </c>
      <c r="I31" s="156" t="s">
        <v>545</v>
      </c>
    </row>
    <row r="32" spans="1:9" ht="82.5" customHeight="1">
      <c r="A32" s="76" t="s">
        <v>543</v>
      </c>
      <c r="B32" s="76" t="s">
        <v>228</v>
      </c>
      <c r="C32" s="76" t="s">
        <v>408</v>
      </c>
      <c r="D32" s="101" t="s">
        <v>546</v>
      </c>
      <c r="E32" s="101" t="s">
        <v>547</v>
      </c>
      <c r="F32" s="156" t="s">
        <v>548</v>
      </c>
      <c r="G32" s="202">
        <v>46235</v>
      </c>
      <c r="H32" s="190" t="str">
        <f>IF('5. Implementation strategy'!D10="","",'5. Implementation strategy'!D10)</f>
        <v/>
      </c>
      <c r="I32" s="156" t="s">
        <v>548</v>
      </c>
    </row>
    <row r="33" spans="1:9" ht="79.5" customHeight="1">
      <c r="A33" s="76" t="s">
        <v>543</v>
      </c>
      <c r="B33" s="76" t="s">
        <v>228</v>
      </c>
      <c r="C33" s="76" t="s">
        <v>414</v>
      </c>
      <c r="D33" s="101" t="s">
        <v>549</v>
      </c>
      <c r="E33" s="101" t="s">
        <v>550</v>
      </c>
      <c r="F33" s="156" t="s">
        <v>551</v>
      </c>
      <c r="G33" s="202">
        <v>46235</v>
      </c>
      <c r="H33" s="190" t="str">
        <f>IF('5. Implementation strategy'!D11="","",'5. Implementation strategy'!D11)</f>
        <v/>
      </c>
      <c r="I33" s="156" t="s">
        <v>551</v>
      </c>
    </row>
    <row r="34" spans="1:9" ht="100.5" customHeight="1">
      <c r="A34" s="76" t="s">
        <v>543</v>
      </c>
      <c r="B34" s="76" t="s">
        <v>228</v>
      </c>
      <c r="C34" s="76" t="s">
        <v>418</v>
      </c>
      <c r="D34" s="101" t="s">
        <v>552</v>
      </c>
      <c r="E34" s="101" t="s">
        <v>114</v>
      </c>
      <c r="F34" s="156" t="s">
        <v>553</v>
      </c>
      <c r="G34" s="202">
        <v>46235</v>
      </c>
      <c r="H34" s="190" t="str">
        <f>IF('5. Implementation strategy'!D12="","",'5. Implementation strategy'!D12)</f>
        <v/>
      </c>
      <c r="I34" s="156" t="s">
        <v>553</v>
      </c>
    </row>
    <row r="35" spans="1:9" ht="155.1" customHeight="1">
      <c r="A35" s="76" t="s">
        <v>55</v>
      </c>
      <c r="B35" s="76" t="s">
        <v>231</v>
      </c>
      <c r="C35" s="76" t="s">
        <v>427</v>
      </c>
      <c r="D35" s="204" t="s">
        <v>554</v>
      </c>
      <c r="E35" s="101" t="s">
        <v>555</v>
      </c>
      <c r="F35" s="156" t="s">
        <v>556</v>
      </c>
      <c r="G35" s="202">
        <v>46266</v>
      </c>
      <c r="H35" s="190" t="str">
        <f>IF('6. Financial planning'!D8="","",'6. Financial planning'!D8)</f>
        <v/>
      </c>
      <c r="I35" s="156" t="s">
        <v>556</v>
      </c>
    </row>
    <row r="36" spans="1:9" ht="147.94999999999999" customHeight="1">
      <c r="A36" s="76" t="s">
        <v>55</v>
      </c>
      <c r="B36" s="76" t="s">
        <v>232</v>
      </c>
      <c r="C36" s="76" t="s">
        <v>434</v>
      </c>
      <c r="D36" s="204" t="s">
        <v>557</v>
      </c>
      <c r="E36" s="101" t="s">
        <v>558</v>
      </c>
      <c r="F36" s="156" t="s">
        <v>559</v>
      </c>
      <c r="G36" s="202">
        <v>46266</v>
      </c>
      <c r="H36" s="190" t="str">
        <f>IF('6. Financial planning'!D10="","",'6. Financial planning'!D10)</f>
        <v/>
      </c>
      <c r="I36" s="156" t="s">
        <v>559</v>
      </c>
    </row>
    <row r="37" spans="1:9" ht="145.5" customHeight="1">
      <c r="A37" s="76" t="s">
        <v>55</v>
      </c>
      <c r="B37" s="76" t="s">
        <v>233</v>
      </c>
      <c r="C37" s="76" t="s">
        <v>438</v>
      </c>
      <c r="D37" s="101" t="s">
        <v>560</v>
      </c>
      <c r="E37" s="101" t="s">
        <v>481</v>
      </c>
      <c r="F37" s="156" t="s">
        <v>561</v>
      </c>
      <c r="G37" s="202">
        <v>46266</v>
      </c>
      <c r="H37" s="190" t="str">
        <f>IF('6. Financial planning'!D12="","",'6. Financial planning'!D12)</f>
        <v/>
      </c>
      <c r="I37" s="156" t="s">
        <v>561</v>
      </c>
    </row>
    <row r="38" spans="1:9" ht="56.45" customHeight="1">
      <c r="A38" s="76" t="s">
        <v>55</v>
      </c>
      <c r="B38" s="76" t="s">
        <v>233</v>
      </c>
      <c r="C38" s="76" t="s">
        <v>442</v>
      </c>
      <c r="D38" s="101" t="s">
        <v>562</v>
      </c>
      <c r="E38" s="101" t="s">
        <v>481</v>
      </c>
      <c r="F38" s="156" t="s">
        <v>563</v>
      </c>
      <c r="G38" s="202">
        <v>46266</v>
      </c>
      <c r="H38" s="190" t="str">
        <f>IF('6. Financial planning'!D13="","",'6. Financial planning'!D13)</f>
        <v/>
      </c>
      <c r="I38" s="156" t="s">
        <v>563</v>
      </c>
    </row>
    <row r="39" spans="1:9" ht="129.94999999999999" customHeight="1">
      <c r="A39" s="76" t="s">
        <v>55</v>
      </c>
      <c r="B39" s="76" t="s">
        <v>233</v>
      </c>
      <c r="C39" s="76" t="s">
        <v>445</v>
      </c>
      <c r="D39" s="101" t="s">
        <v>564</v>
      </c>
      <c r="E39" s="101" t="s">
        <v>565</v>
      </c>
      <c r="F39" s="156" t="s">
        <v>566</v>
      </c>
      <c r="G39" s="202">
        <v>46296</v>
      </c>
      <c r="H39" s="190" t="str">
        <f>IF('6. Financial planning'!D14="","",'6. Financial planning'!D14)</f>
        <v/>
      </c>
      <c r="I39" s="156" t="s">
        <v>567</v>
      </c>
    </row>
    <row r="40" spans="1:9" ht="102.75" customHeight="1">
      <c r="A40" s="52" t="s">
        <v>58</v>
      </c>
      <c r="B40" s="52" t="s">
        <v>58</v>
      </c>
      <c r="C40" s="52" t="s">
        <v>454</v>
      </c>
      <c r="D40" s="103" t="s">
        <v>568</v>
      </c>
      <c r="E40" s="103" t="s">
        <v>569</v>
      </c>
      <c r="F40" s="156" t="s">
        <v>570</v>
      </c>
      <c r="G40" s="202">
        <v>46296</v>
      </c>
      <c r="H40" s="191" t="str">
        <f>IF('7. Cont. review and disclosure'!D8="","",'7. Cont. review and disclosure'!D8)</f>
        <v/>
      </c>
      <c r="I40" s="156" t="s">
        <v>570</v>
      </c>
    </row>
    <row r="41" spans="1:9">
      <c r="G41" s="17"/>
      <c r="H41" s="17"/>
    </row>
  </sheetData>
  <conditionalFormatting sqref="H4:H19 H21 H23:H27 H29:H40">
    <cfRule type="containsText" dxfId="463" priority="1" operator="containsText" text="Yes">
      <formula>NOT(ISERROR(SEARCH("Yes",H4)))</formula>
    </cfRule>
    <cfRule type="containsText" dxfId="462" priority="2" operator="containsText" text="Partially">
      <formula>NOT(ISERROR(SEARCH("Partially",H4)))</formula>
    </cfRule>
    <cfRule type="containsText" dxfId="461" priority="3" operator="containsText" text="No">
      <formula>NOT(ISERROR(SEARCH("No",H4)))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1A46A-8073-4A5C-87C8-B3CC0A0F28AF}">
  <sheetPr codeName="Sheet18">
    <tabColor theme="1" tint="0.34998626667073579"/>
  </sheetPr>
  <dimension ref="A1:AF52"/>
  <sheetViews>
    <sheetView topLeftCell="A44" workbookViewId="0">
      <selection activeCell="D47" sqref="D47"/>
    </sheetView>
  </sheetViews>
  <sheetFormatPr defaultColWidth="0" defaultRowHeight="14.45"/>
  <cols>
    <col min="1" max="1" width="16" customWidth="1"/>
    <col min="2" max="2" width="19.5703125" customWidth="1"/>
    <col min="3" max="3" width="8.5703125" customWidth="1"/>
    <col min="4" max="4" width="76" customWidth="1"/>
    <col min="5" max="5" width="77.140625" customWidth="1"/>
    <col min="6" max="6" width="72.140625" customWidth="1"/>
    <col min="7" max="7" width="29.140625" customWidth="1"/>
    <col min="8" max="8" width="16.85546875" customWidth="1"/>
    <col min="9" max="9" width="72.140625" customWidth="1"/>
    <col min="10" max="32" width="0" hidden="1" customWidth="1"/>
    <col min="33" max="16384" width="8.85546875" hidden="1"/>
  </cols>
  <sheetData>
    <row r="1" spans="1:9" s="17" customFormat="1" ht="39" customHeight="1">
      <c r="A1" s="188" t="s">
        <v>1</v>
      </c>
      <c r="C1" s="174"/>
      <c r="E1" s="23"/>
      <c r="F1" s="23"/>
      <c r="G1" s="23"/>
      <c r="H1" s="23"/>
      <c r="I1"/>
    </row>
    <row r="2" spans="1:9" s="17" customFormat="1" ht="35.450000000000003" customHeight="1" thickBot="1">
      <c r="A2" s="189" t="s">
        <v>571</v>
      </c>
      <c r="C2" s="174"/>
      <c r="E2" s="176"/>
      <c r="F2" s="19"/>
      <c r="G2" s="19"/>
      <c r="H2" s="176"/>
      <c r="I2"/>
    </row>
    <row r="3" spans="1:9" s="17" customFormat="1" ht="32.450000000000003" customHeight="1">
      <c r="A3" s="73" t="s">
        <v>459</v>
      </c>
      <c r="B3" s="73" t="s">
        <v>460</v>
      </c>
      <c r="C3" s="73" t="s">
        <v>461</v>
      </c>
      <c r="D3" s="73" t="s">
        <v>211</v>
      </c>
      <c r="E3" s="74" t="s">
        <v>212</v>
      </c>
      <c r="F3" s="75" t="s">
        <v>462</v>
      </c>
      <c r="G3" s="75" t="s">
        <v>463</v>
      </c>
      <c r="H3" s="74" t="s">
        <v>464</v>
      </c>
      <c r="I3"/>
    </row>
    <row r="4" spans="1:9" s="17" customFormat="1" ht="110.1" customHeight="1">
      <c r="A4" s="72" t="s">
        <v>42</v>
      </c>
      <c r="B4" s="72" t="s">
        <v>42</v>
      </c>
      <c r="C4" s="72" t="s">
        <v>241</v>
      </c>
      <c r="D4" s="101" t="s">
        <v>572</v>
      </c>
      <c r="E4" s="101" t="s">
        <v>466</v>
      </c>
      <c r="F4" s="156" t="s">
        <v>467</v>
      </c>
      <c r="G4" s="202">
        <v>46082</v>
      </c>
      <c r="H4" s="190" t="str">
        <f>IF('1. Strategic ambition'!D8="","",'1. Strategic ambition'!D8)</f>
        <v>Yes</v>
      </c>
      <c r="I4"/>
    </row>
    <row r="5" spans="1:9" s="17" customFormat="1" ht="68.45" customHeight="1">
      <c r="A5" s="72" t="s">
        <v>42</v>
      </c>
      <c r="B5" s="72" t="s">
        <v>42</v>
      </c>
      <c r="C5" s="72" t="s">
        <v>249</v>
      </c>
      <c r="D5" s="101" t="s">
        <v>573</v>
      </c>
      <c r="E5" s="101" t="s">
        <v>469</v>
      </c>
      <c r="F5" s="156" t="s">
        <v>470</v>
      </c>
      <c r="G5" s="202">
        <v>46082</v>
      </c>
      <c r="H5" s="190" t="str">
        <f>IF('1. Strategic ambition'!D9="","",'1. Strategic ambition'!D9)</f>
        <v>Yes</v>
      </c>
      <c r="I5"/>
    </row>
    <row r="6" spans="1:9" s="17" customFormat="1" ht="43.5" customHeight="1">
      <c r="A6" s="72" t="s">
        <v>42</v>
      </c>
      <c r="B6" s="72" t="s">
        <v>42</v>
      </c>
      <c r="C6" s="72" t="s">
        <v>253</v>
      </c>
      <c r="D6" s="101" t="s">
        <v>472</v>
      </c>
      <c r="E6" s="101" t="s">
        <v>469</v>
      </c>
      <c r="F6" s="156" t="s">
        <v>473</v>
      </c>
      <c r="G6" s="202">
        <v>46082</v>
      </c>
      <c r="H6" s="190" t="str">
        <f>IF('1. Strategic ambition'!D10="","",'1. Strategic ambition'!D10)</f>
        <v>Yes</v>
      </c>
      <c r="I6"/>
    </row>
    <row r="7" spans="1:9" s="17" customFormat="1" ht="40.5" customHeight="1">
      <c r="A7" s="72" t="s">
        <v>42</v>
      </c>
      <c r="B7" s="72" t="s">
        <v>42</v>
      </c>
      <c r="C7" s="72" t="s">
        <v>256</v>
      </c>
      <c r="D7" s="101" t="s">
        <v>474</v>
      </c>
      <c r="E7" s="101" t="s">
        <v>475</v>
      </c>
      <c r="F7" s="156" t="s">
        <v>476</v>
      </c>
      <c r="G7" s="202">
        <v>46082</v>
      </c>
      <c r="H7" s="190" t="str">
        <f>IF('1. Strategic ambition'!D11="","",'1. Strategic ambition'!D11)</f>
        <v>Yes</v>
      </c>
      <c r="I7"/>
    </row>
    <row r="8" spans="1:9" s="17" customFormat="1" ht="83.45" customHeight="1">
      <c r="A8" s="72" t="s">
        <v>42</v>
      </c>
      <c r="B8" s="72" t="s">
        <v>42</v>
      </c>
      <c r="C8" s="72" t="s">
        <v>262</v>
      </c>
      <c r="D8" s="101" t="s">
        <v>574</v>
      </c>
      <c r="E8" s="101" t="s">
        <v>575</v>
      </c>
      <c r="F8" s="156" t="s">
        <v>576</v>
      </c>
      <c r="G8" s="202">
        <v>46082</v>
      </c>
      <c r="H8" s="190" t="str">
        <f>IF('1. Strategic ambition'!D12="","",'1. Strategic ambition'!D12)</f>
        <v>Yes</v>
      </c>
      <c r="I8"/>
    </row>
    <row r="9" spans="1:9" s="17" customFormat="1" ht="117.6" customHeight="1">
      <c r="A9" s="72" t="s">
        <v>42</v>
      </c>
      <c r="B9" s="72" t="s">
        <v>42</v>
      </c>
      <c r="C9" s="72" t="s">
        <v>267</v>
      </c>
      <c r="D9" s="101" t="s">
        <v>577</v>
      </c>
      <c r="E9" s="101" t="s">
        <v>575</v>
      </c>
      <c r="F9" s="156" t="s">
        <v>578</v>
      </c>
      <c r="G9" s="202">
        <v>46082</v>
      </c>
      <c r="H9" s="190" t="str">
        <f>IF('1. Strategic ambition'!D13="","",'1. Strategic ambition'!D13)</f>
        <v>Yes</v>
      </c>
      <c r="I9"/>
    </row>
    <row r="10" spans="1:9" s="17" customFormat="1" ht="72" customHeight="1">
      <c r="A10" s="72" t="s">
        <v>42</v>
      </c>
      <c r="B10" s="72" t="s">
        <v>42</v>
      </c>
      <c r="C10" s="72" t="s">
        <v>274</v>
      </c>
      <c r="D10" s="101" t="s">
        <v>477</v>
      </c>
      <c r="E10" s="101" t="s">
        <v>478</v>
      </c>
      <c r="F10" s="157" t="s">
        <v>479</v>
      </c>
      <c r="G10" s="202">
        <v>46082</v>
      </c>
      <c r="H10" s="190" t="str">
        <f>IF('1. Strategic ambition'!D14="","",'1. Strategic ambition'!D14)</f>
        <v>Yes</v>
      </c>
      <c r="I10"/>
    </row>
    <row r="11" spans="1:9" s="17" customFormat="1" ht="95.45" customHeight="1">
      <c r="A11" s="76" t="s">
        <v>45</v>
      </c>
      <c r="B11" s="76" t="s">
        <v>218</v>
      </c>
      <c r="C11" s="76" t="s">
        <v>286</v>
      </c>
      <c r="D11" s="160" t="s">
        <v>480</v>
      </c>
      <c r="E11" s="83" t="s">
        <v>481</v>
      </c>
      <c r="F11" s="156" t="s">
        <v>482</v>
      </c>
      <c r="G11" s="202">
        <v>46113</v>
      </c>
      <c r="H11" s="190" t="str">
        <f>IF('2. Governance &amp; stakeholders'!D8="","",'2. Governance &amp; stakeholders'!D8)</f>
        <v>Yes</v>
      </c>
      <c r="I11"/>
    </row>
    <row r="12" spans="1:9" s="17" customFormat="1" ht="119.1" customHeight="1">
      <c r="A12" s="76" t="s">
        <v>45</v>
      </c>
      <c r="B12" s="76" t="s">
        <v>218</v>
      </c>
      <c r="C12" s="76" t="s">
        <v>291</v>
      </c>
      <c r="D12" s="83" t="s">
        <v>579</v>
      </c>
      <c r="E12" s="83" t="s">
        <v>114</v>
      </c>
      <c r="F12" s="157" t="s">
        <v>580</v>
      </c>
      <c r="G12" s="202">
        <v>46113</v>
      </c>
      <c r="H12" s="190" t="str">
        <f>IF('2. Governance &amp; stakeholders'!D9="","",'2. Governance &amp; stakeholders'!D9)</f>
        <v>Yes</v>
      </c>
      <c r="I12"/>
    </row>
    <row r="13" spans="1:9" s="17" customFormat="1" ht="47.45" customHeight="1">
      <c r="A13" s="76" t="s">
        <v>45</v>
      </c>
      <c r="B13" s="76" t="s">
        <v>218</v>
      </c>
      <c r="C13" s="76" t="s">
        <v>297</v>
      </c>
      <c r="D13" s="83" t="s">
        <v>487</v>
      </c>
      <c r="E13" s="83" t="s">
        <v>114</v>
      </c>
      <c r="F13" s="156" t="s">
        <v>488</v>
      </c>
      <c r="G13" s="202">
        <v>46113</v>
      </c>
      <c r="H13" s="190" t="str">
        <f>IF('2. Governance &amp; stakeholders'!D10="","",'2. Governance &amp; stakeholders'!D10)</f>
        <v/>
      </c>
      <c r="I13"/>
    </row>
    <row r="14" spans="1:9" s="17" customFormat="1" ht="79.5" customHeight="1">
      <c r="A14" s="76" t="s">
        <v>45</v>
      </c>
      <c r="B14" s="52" t="s">
        <v>219</v>
      </c>
      <c r="C14" s="52" t="s">
        <v>302</v>
      </c>
      <c r="D14" s="83" t="s">
        <v>489</v>
      </c>
      <c r="E14" s="173" t="s">
        <v>114</v>
      </c>
      <c r="F14" s="156" t="s">
        <v>490</v>
      </c>
      <c r="G14" s="202">
        <v>46113</v>
      </c>
      <c r="H14" s="190" t="str">
        <f>IF('2. Governance &amp; stakeholders'!D12="","",'2. Governance &amp; stakeholders'!D12)</f>
        <v/>
      </c>
      <c r="I14"/>
    </row>
    <row r="15" spans="1:9" s="17" customFormat="1" ht="96">
      <c r="A15" s="76" t="s">
        <v>45</v>
      </c>
      <c r="B15" s="52" t="s">
        <v>219</v>
      </c>
      <c r="C15" s="99" t="s">
        <v>307</v>
      </c>
      <c r="D15" s="83" t="s">
        <v>491</v>
      </c>
      <c r="E15" s="173" t="s">
        <v>114</v>
      </c>
      <c r="F15" s="156" t="s">
        <v>492</v>
      </c>
      <c r="G15" s="202">
        <v>46113</v>
      </c>
      <c r="H15" s="190" t="str">
        <f>IF('2. Governance &amp; stakeholders'!D13="","",'2. Governance &amp; stakeholders'!D13)</f>
        <v/>
      </c>
      <c r="I15"/>
    </row>
    <row r="16" spans="1:9" s="17" customFormat="1" ht="40.5" customHeight="1">
      <c r="A16" s="76" t="s">
        <v>45</v>
      </c>
      <c r="B16" s="52" t="s">
        <v>493</v>
      </c>
      <c r="C16" s="52" t="s">
        <v>310</v>
      </c>
      <c r="D16" s="83" t="s">
        <v>494</v>
      </c>
      <c r="E16" s="171" t="s">
        <v>114</v>
      </c>
      <c r="F16" s="156" t="s">
        <v>495</v>
      </c>
      <c r="G16" s="202">
        <v>46143</v>
      </c>
      <c r="H16" s="190" t="str">
        <f>IF('2. Governance &amp; stakeholders'!D15="","",'2. Governance &amp; stakeholders'!D15)</f>
        <v/>
      </c>
      <c r="I16"/>
    </row>
    <row r="17" spans="1:9" s="17" customFormat="1" ht="80.45" customHeight="1">
      <c r="A17" s="76" t="s">
        <v>45</v>
      </c>
      <c r="B17" s="52" t="s">
        <v>493</v>
      </c>
      <c r="C17" s="52" t="s">
        <v>314</v>
      </c>
      <c r="D17" s="83" t="s">
        <v>496</v>
      </c>
      <c r="E17" s="171" t="s">
        <v>114</v>
      </c>
      <c r="F17" s="156" t="s">
        <v>497</v>
      </c>
      <c r="G17" s="202">
        <v>46143</v>
      </c>
      <c r="H17" s="190" t="str">
        <f>IF('2. Governance &amp; stakeholders'!D16="","",'2. Governance &amp; stakeholders'!D16)</f>
        <v/>
      </c>
      <c r="I17"/>
    </row>
    <row r="18" spans="1:9" s="17" customFormat="1" ht="150.6" customHeight="1">
      <c r="A18" s="76" t="s">
        <v>47</v>
      </c>
      <c r="B18" s="76" t="s">
        <v>222</v>
      </c>
      <c r="C18" s="76" t="s">
        <v>318</v>
      </c>
      <c r="D18" s="83" t="s">
        <v>499</v>
      </c>
      <c r="E18" s="83" t="s">
        <v>500</v>
      </c>
      <c r="F18" s="157" t="s">
        <v>501</v>
      </c>
      <c r="G18" s="202">
        <v>46143</v>
      </c>
      <c r="H18" s="190" t="str">
        <f>IF('3. Decarb &amp; adaptation options'!D8="","",'3. Decarb &amp; adaptation options'!D8)</f>
        <v/>
      </c>
      <c r="I18"/>
    </row>
    <row r="19" spans="1:9" s="17" customFormat="1" ht="96" customHeight="1">
      <c r="A19" s="76" t="s">
        <v>47</v>
      </c>
      <c r="B19" s="76" t="s">
        <v>222</v>
      </c>
      <c r="C19" s="76" t="s">
        <v>322</v>
      </c>
      <c r="D19" s="83" t="s">
        <v>503</v>
      </c>
      <c r="E19" s="83" t="s">
        <v>504</v>
      </c>
      <c r="F19" s="156" t="s">
        <v>505</v>
      </c>
      <c r="G19" s="202">
        <v>46143</v>
      </c>
      <c r="H19" s="190" t="str">
        <f>IF('3. Decarb &amp; adaptation options'!D9="","",'3. Decarb &amp; adaptation options'!D9)</f>
        <v/>
      </c>
      <c r="I19"/>
    </row>
    <row r="20" spans="1:9" s="17" customFormat="1" ht="110.1" customHeight="1">
      <c r="A20" s="76" t="s">
        <v>47</v>
      </c>
      <c r="B20" s="76" t="s">
        <v>222</v>
      </c>
      <c r="C20" s="76" t="s">
        <v>326</v>
      </c>
      <c r="D20" s="83" t="s">
        <v>507</v>
      </c>
      <c r="E20" s="83" t="s">
        <v>508</v>
      </c>
      <c r="F20" s="156" t="s">
        <v>509</v>
      </c>
      <c r="G20" s="202">
        <v>46143</v>
      </c>
      <c r="H20" s="190" t="str">
        <f>IF('3. Decarb &amp; adaptation options'!D10="","",'3. Decarb &amp; adaptation options'!D10)</f>
        <v/>
      </c>
      <c r="I20"/>
    </row>
    <row r="21" spans="1:9" s="17" customFormat="1" ht="116.1" customHeight="1">
      <c r="A21" s="76" t="s">
        <v>47</v>
      </c>
      <c r="B21" s="76" t="s">
        <v>222</v>
      </c>
      <c r="C21" s="76" t="s">
        <v>332</v>
      </c>
      <c r="D21" s="83" t="s">
        <v>581</v>
      </c>
      <c r="E21" s="83" t="s">
        <v>575</v>
      </c>
      <c r="F21" s="157" t="s">
        <v>582</v>
      </c>
      <c r="G21" s="202">
        <v>46143</v>
      </c>
      <c r="H21" s="190" t="str">
        <f>IF('3. Decarb &amp; adaptation options'!D11="","",'3. Decarb &amp; adaptation options'!D11)</f>
        <v/>
      </c>
      <c r="I21"/>
    </row>
    <row r="22" spans="1:9" s="17" customFormat="1" ht="57" customHeight="1">
      <c r="A22" s="76" t="s">
        <v>47</v>
      </c>
      <c r="B22" s="76" t="s">
        <v>222</v>
      </c>
      <c r="C22" s="76" t="s">
        <v>337</v>
      </c>
      <c r="D22" s="83" t="s">
        <v>511</v>
      </c>
      <c r="E22" s="83" t="s">
        <v>512</v>
      </c>
      <c r="F22" s="157" t="s">
        <v>513</v>
      </c>
      <c r="G22" s="202">
        <v>46143</v>
      </c>
      <c r="H22" s="190" t="str">
        <f>IF('3. Decarb &amp; adaptation options'!D12="","",'3. Decarb &amp; adaptation options'!D12)</f>
        <v/>
      </c>
      <c r="I22"/>
    </row>
    <row r="23" spans="1:9" s="17" customFormat="1" ht="57" customHeight="1">
      <c r="A23" s="76" t="s">
        <v>47</v>
      </c>
      <c r="B23" s="76" t="s">
        <v>222</v>
      </c>
      <c r="C23" s="76" t="s">
        <v>341</v>
      </c>
      <c r="D23" s="83" t="s">
        <v>583</v>
      </c>
      <c r="E23" s="83" t="s">
        <v>584</v>
      </c>
      <c r="F23" s="157" t="s">
        <v>585</v>
      </c>
      <c r="G23" s="202">
        <v>46143</v>
      </c>
      <c r="H23" s="190" t="str">
        <f>IF('3. Decarb &amp; adaptation options'!D13="","",'3. Decarb &amp; adaptation options'!D13)</f>
        <v/>
      </c>
      <c r="I23"/>
    </row>
    <row r="24" spans="1:9" s="17" customFormat="1" ht="18">
      <c r="A24" s="239"/>
      <c r="B24" s="239"/>
      <c r="C24" s="239">
        <v>3.2</v>
      </c>
      <c r="D24" s="240" t="s">
        <v>514</v>
      </c>
      <c r="E24" s="240" t="s">
        <v>515</v>
      </c>
      <c r="F24" s="241"/>
      <c r="G24" s="242"/>
      <c r="H24" s="242"/>
    </row>
    <row r="25" spans="1:9" s="17" customFormat="1" ht="81" customHeight="1">
      <c r="A25" s="76" t="s">
        <v>47</v>
      </c>
      <c r="B25" s="76" t="s">
        <v>514</v>
      </c>
      <c r="C25" s="76" t="s">
        <v>346</v>
      </c>
      <c r="D25" s="160" t="s">
        <v>516</v>
      </c>
      <c r="E25" s="83" t="s">
        <v>517</v>
      </c>
      <c r="F25" s="156" t="s">
        <v>518</v>
      </c>
      <c r="G25" s="202">
        <v>46143</v>
      </c>
      <c r="H25" s="190" t="str">
        <f>IF('3. Decarb &amp; adaptation options'!D15="","",'3. Decarb &amp; adaptation options'!D15)</f>
        <v/>
      </c>
      <c r="I25"/>
    </row>
    <row r="26" spans="1:9" s="17" customFormat="1" ht="93.75" customHeight="1">
      <c r="A26" s="76" t="s">
        <v>47</v>
      </c>
      <c r="B26" s="76" t="s">
        <v>514</v>
      </c>
      <c r="C26" s="76" t="s">
        <v>352</v>
      </c>
      <c r="D26" s="83" t="s">
        <v>586</v>
      </c>
      <c r="E26" s="83" t="s">
        <v>587</v>
      </c>
      <c r="F26" s="157" t="s">
        <v>588</v>
      </c>
      <c r="G26" s="202">
        <v>46143</v>
      </c>
      <c r="H26" s="190" t="str">
        <f>IF('3. Decarb &amp; adaptation options'!D16="","",'3. Decarb &amp; adaptation options'!D16)</f>
        <v/>
      </c>
      <c r="I26"/>
    </row>
    <row r="27" spans="1:9" s="17" customFormat="1" ht="18">
      <c r="A27" s="239"/>
      <c r="B27" s="239"/>
      <c r="C27" s="239">
        <v>3.3</v>
      </c>
      <c r="D27" s="240" t="s">
        <v>356</v>
      </c>
      <c r="E27" s="240" t="s">
        <v>515</v>
      </c>
      <c r="F27" s="241"/>
      <c r="G27" s="242"/>
      <c r="H27" s="242"/>
    </row>
    <row r="28" spans="1:9" s="17" customFormat="1" ht="126.6" customHeight="1">
      <c r="A28" s="76" t="s">
        <v>47</v>
      </c>
      <c r="B28" s="76" t="s">
        <v>356</v>
      </c>
      <c r="C28" s="76" t="s">
        <v>357</v>
      </c>
      <c r="D28" s="83" t="s">
        <v>520</v>
      </c>
      <c r="E28" s="83" t="s">
        <v>521</v>
      </c>
      <c r="F28" s="157" t="s">
        <v>522</v>
      </c>
      <c r="G28" s="202">
        <v>46174</v>
      </c>
      <c r="H28" s="190" t="str">
        <f>IF('3. Decarb &amp; adaptation options'!D18="","",'3. Decarb &amp; adaptation options'!D18)</f>
        <v/>
      </c>
      <c r="I28"/>
    </row>
    <row r="29" spans="1:9" s="17" customFormat="1" ht="85.5" customHeight="1">
      <c r="A29" s="76" t="s">
        <v>47</v>
      </c>
      <c r="B29" s="76" t="s">
        <v>356</v>
      </c>
      <c r="C29" s="76" t="s">
        <v>363</v>
      </c>
      <c r="D29" s="83" t="s">
        <v>589</v>
      </c>
      <c r="E29" s="83" t="s">
        <v>525</v>
      </c>
      <c r="F29" s="157" t="s">
        <v>590</v>
      </c>
      <c r="G29" s="202">
        <v>46174</v>
      </c>
      <c r="H29" s="190" t="str">
        <f>IF('3. Decarb &amp; adaptation options'!D19="","",'3. Decarb &amp; adaptation options'!D19)</f>
        <v/>
      </c>
      <c r="I29"/>
    </row>
    <row r="30" spans="1:9" s="17" customFormat="1" ht="70.5" customHeight="1">
      <c r="A30" s="76" t="s">
        <v>47</v>
      </c>
      <c r="B30" s="76" t="s">
        <v>356</v>
      </c>
      <c r="C30" s="76" t="s">
        <v>367</v>
      </c>
      <c r="D30" s="83" t="s">
        <v>528</v>
      </c>
      <c r="E30" s="83" t="s">
        <v>529</v>
      </c>
      <c r="F30" s="156" t="s">
        <v>530</v>
      </c>
      <c r="G30" s="202">
        <v>46174</v>
      </c>
      <c r="H30" s="190" t="str">
        <f>IF('3. Decarb &amp; adaptation options'!D20="","",'3. Decarb &amp; adaptation options'!D20)</f>
        <v/>
      </c>
      <c r="I30"/>
    </row>
    <row r="31" spans="1:9" s="17" customFormat="1" ht="80.099999999999994">
      <c r="A31" s="76" t="s">
        <v>225</v>
      </c>
      <c r="B31" s="76" t="s">
        <v>226</v>
      </c>
      <c r="C31" s="76" t="s">
        <v>373</v>
      </c>
      <c r="D31" s="83" t="s">
        <v>591</v>
      </c>
      <c r="E31" s="83" t="s">
        <v>532</v>
      </c>
      <c r="F31" s="156" t="s">
        <v>592</v>
      </c>
      <c r="G31" s="202">
        <v>46204</v>
      </c>
      <c r="H31" s="190" t="str">
        <f>IF('4. Emissions reduction target'!D8="","",'4. Emissions reduction target'!D8)</f>
        <v/>
      </c>
      <c r="I31"/>
    </row>
    <row r="32" spans="1:9" s="17" customFormat="1" ht="80.099999999999994">
      <c r="A32" s="76" t="s">
        <v>225</v>
      </c>
      <c r="B32" s="76" t="s">
        <v>226</v>
      </c>
      <c r="C32" s="76" t="s">
        <v>379</v>
      </c>
      <c r="D32" s="83" t="s">
        <v>531</v>
      </c>
      <c r="E32" s="83" t="s">
        <v>532</v>
      </c>
      <c r="F32" s="156" t="s">
        <v>533</v>
      </c>
      <c r="G32" s="202">
        <v>46204</v>
      </c>
      <c r="H32" s="190" t="str">
        <f>IF('4. Emissions reduction target'!D9="","",'4. Emissions reduction target'!D9)</f>
        <v/>
      </c>
      <c r="I32"/>
    </row>
    <row r="33" spans="1:9" s="17" customFormat="1" ht="81" customHeight="1">
      <c r="A33" s="76" t="s">
        <v>225</v>
      </c>
      <c r="B33" s="76" t="s">
        <v>226</v>
      </c>
      <c r="C33" s="76" t="s">
        <v>383</v>
      </c>
      <c r="D33" s="160" t="s">
        <v>593</v>
      </c>
      <c r="E33" s="83" t="s">
        <v>594</v>
      </c>
      <c r="F33" s="156" t="s">
        <v>595</v>
      </c>
      <c r="G33" s="202">
        <v>46204</v>
      </c>
      <c r="H33" s="190" t="str">
        <f>IF('4. Emissions reduction target'!D10="","",'4. Emissions reduction target'!D10)</f>
        <v/>
      </c>
      <c r="I33"/>
    </row>
    <row r="34" spans="1:9" s="17" customFormat="1" ht="81.599999999999994" customHeight="1">
      <c r="A34" s="76" t="s">
        <v>225</v>
      </c>
      <c r="B34" s="76" t="s">
        <v>226</v>
      </c>
      <c r="C34" s="76" t="s">
        <v>387</v>
      </c>
      <c r="D34" s="83" t="s">
        <v>535</v>
      </c>
      <c r="E34" s="83" t="s">
        <v>536</v>
      </c>
      <c r="F34" s="170" t="s">
        <v>537</v>
      </c>
      <c r="G34" s="202">
        <v>46204</v>
      </c>
      <c r="H34" s="190" t="str">
        <f>IF('4. Emissions reduction target'!D11="","",'4. Emissions reduction target'!D11)</f>
        <v/>
      </c>
      <c r="I34"/>
    </row>
    <row r="35" spans="1:9" s="17" customFormat="1" ht="18">
      <c r="A35" s="239"/>
      <c r="B35" s="239"/>
      <c r="C35" s="239">
        <v>4.2</v>
      </c>
      <c r="D35" s="240" t="s">
        <v>393</v>
      </c>
      <c r="E35" s="240" t="s">
        <v>515</v>
      </c>
      <c r="F35" s="241"/>
      <c r="G35" s="242"/>
      <c r="H35" s="242"/>
    </row>
    <row r="36" spans="1:9" s="17" customFormat="1" ht="122.1" customHeight="1">
      <c r="A36" s="76" t="s">
        <v>225</v>
      </c>
      <c r="B36" s="76" t="s">
        <v>393</v>
      </c>
      <c r="C36" s="76" t="s">
        <v>394</v>
      </c>
      <c r="D36" s="83" t="s">
        <v>596</v>
      </c>
      <c r="E36" s="83" t="s">
        <v>597</v>
      </c>
      <c r="F36" s="157" t="s">
        <v>598</v>
      </c>
      <c r="G36" s="202">
        <v>46204</v>
      </c>
      <c r="H36" s="190" t="str">
        <f>IF('4. Emissions reduction target'!D13="","",'4. Emissions reduction target'!D13)</f>
        <v/>
      </c>
      <c r="I36"/>
    </row>
    <row r="37" spans="1:9" s="17" customFormat="1" ht="131.1" customHeight="1">
      <c r="A37" s="76" t="s">
        <v>228</v>
      </c>
      <c r="B37" s="76" t="s">
        <v>228</v>
      </c>
      <c r="C37" s="76" t="s">
        <v>400</v>
      </c>
      <c r="D37" s="101" t="s">
        <v>541</v>
      </c>
      <c r="E37" s="101" t="s">
        <v>114</v>
      </c>
      <c r="F37" s="156" t="s">
        <v>542</v>
      </c>
      <c r="G37" s="202">
        <v>46235</v>
      </c>
      <c r="H37" s="190" t="str">
        <f>IF('5. Implementation strategy'!D8="","",'5. Implementation strategy'!D8)</f>
        <v/>
      </c>
      <c r="I37"/>
    </row>
    <row r="38" spans="1:9" s="17" customFormat="1" ht="45.95" customHeight="1">
      <c r="A38" s="76" t="s">
        <v>543</v>
      </c>
      <c r="B38" s="76" t="s">
        <v>228</v>
      </c>
      <c r="C38" s="76" t="s">
        <v>405</v>
      </c>
      <c r="D38" s="101" t="s">
        <v>544</v>
      </c>
      <c r="E38" s="101" t="s">
        <v>114</v>
      </c>
      <c r="F38" s="156" t="s">
        <v>545</v>
      </c>
      <c r="G38" s="202">
        <v>46235</v>
      </c>
      <c r="H38" s="190" t="str">
        <f>IF('5. Implementation strategy'!D9="","",'5. Implementation strategy'!D9)</f>
        <v/>
      </c>
      <c r="I38"/>
    </row>
    <row r="39" spans="1:9" s="17" customFormat="1" ht="82.5" customHeight="1">
      <c r="A39" s="76" t="s">
        <v>543</v>
      </c>
      <c r="B39" s="76" t="s">
        <v>228</v>
      </c>
      <c r="C39" s="76" t="s">
        <v>408</v>
      </c>
      <c r="D39" s="101" t="s">
        <v>546</v>
      </c>
      <c r="E39" s="101" t="s">
        <v>547</v>
      </c>
      <c r="F39" s="156" t="s">
        <v>548</v>
      </c>
      <c r="G39" s="202">
        <v>46235</v>
      </c>
      <c r="H39" s="190" t="str">
        <f>IF('5. Implementation strategy'!D10="","",'5. Implementation strategy'!D10)</f>
        <v/>
      </c>
      <c r="I39"/>
    </row>
    <row r="40" spans="1:9" s="17" customFormat="1" ht="83.45" customHeight="1">
      <c r="A40" s="76" t="s">
        <v>543</v>
      </c>
      <c r="B40" s="76" t="s">
        <v>228</v>
      </c>
      <c r="C40" s="76" t="s">
        <v>414</v>
      </c>
      <c r="D40" s="101" t="s">
        <v>599</v>
      </c>
      <c r="E40" s="101" t="s">
        <v>600</v>
      </c>
      <c r="F40" s="156" t="s">
        <v>601</v>
      </c>
      <c r="G40" s="202">
        <v>46235</v>
      </c>
      <c r="H40" s="190" t="str">
        <f>IF('5. Implementation strategy'!D11="","",'5. Implementation strategy'!D11)</f>
        <v/>
      </c>
      <c r="I40"/>
    </row>
    <row r="41" spans="1:9" s="17" customFormat="1" ht="79.5" customHeight="1">
      <c r="A41" s="76" t="s">
        <v>543</v>
      </c>
      <c r="B41" s="76" t="s">
        <v>228</v>
      </c>
      <c r="C41" s="76" t="s">
        <v>418</v>
      </c>
      <c r="D41" s="101" t="s">
        <v>549</v>
      </c>
      <c r="E41" s="101" t="s">
        <v>550</v>
      </c>
      <c r="F41" s="156" t="s">
        <v>551</v>
      </c>
      <c r="G41" s="202">
        <v>46235</v>
      </c>
      <c r="H41" s="190" t="str">
        <f>IF('5. Implementation strategy'!D12="","",'5. Implementation strategy'!D12)</f>
        <v/>
      </c>
      <c r="I41"/>
    </row>
    <row r="42" spans="1:9" s="17" customFormat="1" ht="100.5" customHeight="1">
      <c r="A42" s="76" t="s">
        <v>543</v>
      </c>
      <c r="B42" s="76" t="s">
        <v>228</v>
      </c>
      <c r="C42" s="76" t="s">
        <v>422</v>
      </c>
      <c r="D42" s="101" t="s">
        <v>552</v>
      </c>
      <c r="E42" s="101" t="s">
        <v>114</v>
      </c>
      <c r="F42" s="156" t="s">
        <v>553</v>
      </c>
      <c r="G42" s="202">
        <v>46235</v>
      </c>
      <c r="H42" s="190" t="str">
        <f>IF('5. Implementation strategy'!D13="","",'5. Implementation strategy'!D13)</f>
        <v/>
      </c>
      <c r="I42"/>
    </row>
    <row r="43" spans="1:9" s="17" customFormat="1" ht="155.1" customHeight="1">
      <c r="A43" s="76" t="s">
        <v>55</v>
      </c>
      <c r="B43" s="76" t="s">
        <v>231</v>
      </c>
      <c r="C43" s="76" t="s">
        <v>427</v>
      </c>
      <c r="D43" s="101" t="s">
        <v>602</v>
      </c>
      <c r="E43" s="101" t="s">
        <v>555</v>
      </c>
      <c r="F43" s="156" t="s">
        <v>603</v>
      </c>
      <c r="G43" s="202">
        <v>46266</v>
      </c>
      <c r="H43" s="190" t="str">
        <f>IF('6. Financial planning'!D8="","",'6. Financial planning'!D8)</f>
        <v/>
      </c>
      <c r="I43"/>
    </row>
    <row r="44" spans="1:9" s="17" customFormat="1" ht="207.95">
      <c r="A44" s="76" t="s">
        <v>55</v>
      </c>
      <c r="B44" s="76" t="s">
        <v>232</v>
      </c>
      <c r="C44" s="76" t="s">
        <v>434</v>
      </c>
      <c r="D44" s="101" t="s">
        <v>604</v>
      </c>
      <c r="E44" s="101" t="s">
        <v>558</v>
      </c>
      <c r="F44" s="156" t="s">
        <v>605</v>
      </c>
      <c r="G44" s="202">
        <v>46266</v>
      </c>
      <c r="H44" s="190" t="str">
        <f>IF('6. Financial planning'!D10="","",'6. Financial planning'!D10)</f>
        <v/>
      </c>
      <c r="I44"/>
    </row>
    <row r="45" spans="1:9" s="17" customFormat="1" ht="145.5" customHeight="1">
      <c r="A45" s="76" t="s">
        <v>55</v>
      </c>
      <c r="B45" s="76" t="s">
        <v>233</v>
      </c>
      <c r="C45" s="76" t="s">
        <v>438</v>
      </c>
      <c r="D45" s="101" t="s">
        <v>560</v>
      </c>
      <c r="E45" s="101" t="s">
        <v>481</v>
      </c>
      <c r="F45" s="156" t="s">
        <v>561</v>
      </c>
      <c r="G45" s="202">
        <v>46266</v>
      </c>
      <c r="H45" s="190" t="str">
        <f>IF('6. Financial planning'!D12="","",'6. Financial planning'!D12)</f>
        <v/>
      </c>
      <c r="I45"/>
    </row>
    <row r="46" spans="1:9" s="17" customFormat="1" ht="56.45" customHeight="1">
      <c r="A46" s="76" t="s">
        <v>55</v>
      </c>
      <c r="B46" s="76" t="s">
        <v>233</v>
      </c>
      <c r="C46" s="76" t="s">
        <v>442</v>
      </c>
      <c r="D46" s="101" t="s">
        <v>562</v>
      </c>
      <c r="E46" s="101" t="s">
        <v>481</v>
      </c>
      <c r="F46" s="156" t="s">
        <v>563</v>
      </c>
      <c r="G46" s="202">
        <v>46266</v>
      </c>
      <c r="H46" s="190" t="str">
        <f>IF('6. Financial planning'!D13="","",'6. Financial planning'!D13)</f>
        <v/>
      </c>
      <c r="I46"/>
    </row>
    <row r="47" spans="1:9" s="17" customFormat="1" ht="129.94999999999999" customHeight="1">
      <c r="A47" s="76" t="s">
        <v>55</v>
      </c>
      <c r="B47" s="76" t="s">
        <v>233</v>
      </c>
      <c r="C47" s="76" t="s">
        <v>445</v>
      </c>
      <c r="D47" s="101" t="s">
        <v>606</v>
      </c>
      <c r="E47" s="101" t="s">
        <v>607</v>
      </c>
      <c r="F47" s="156" t="s">
        <v>566</v>
      </c>
      <c r="G47" s="202">
        <v>46296</v>
      </c>
      <c r="H47" s="190" t="str">
        <f>IF('6. Financial planning'!D14="","",'6. Financial planning'!D14)</f>
        <v/>
      </c>
      <c r="I47"/>
    </row>
    <row r="48" spans="1:9" s="17" customFormat="1" ht="133.5" customHeight="1">
      <c r="A48" s="76" t="s">
        <v>55</v>
      </c>
      <c r="B48" s="76" t="s">
        <v>233</v>
      </c>
      <c r="C48" s="76" t="s">
        <v>451</v>
      </c>
      <c r="D48" s="101" t="s">
        <v>608</v>
      </c>
      <c r="E48" s="101" t="s">
        <v>481</v>
      </c>
      <c r="F48" s="156" t="s">
        <v>609</v>
      </c>
      <c r="G48" s="202">
        <v>46296</v>
      </c>
      <c r="H48" s="190" t="str">
        <f>IF('6. Financial planning'!D15="","",'6. Financial planning'!D15)</f>
        <v/>
      </c>
      <c r="I48"/>
    </row>
    <row r="49" spans="1:9" s="17" customFormat="1" ht="102.75" customHeight="1">
      <c r="A49" s="52" t="s">
        <v>58</v>
      </c>
      <c r="B49" s="52" t="s">
        <v>58</v>
      </c>
      <c r="C49" s="52" t="s">
        <v>454</v>
      </c>
      <c r="D49" s="103" t="s">
        <v>568</v>
      </c>
      <c r="E49" s="103" t="s">
        <v>569</v>
      </c>
      <c r="F49" s="156" t="s">
        <v>570</v>
      </c>
      <c r="G49" s="202">
        <v>46296</v>
      </c>
      <c r="H49" s="191" t="str">
        <f>IF('7. Cont. review and disclosure'!D8="","",'7. Cont. review and disclosure'!D8)</f>
        <v/>
      </c>
      <c r="I49"/>
    </row>
    <row r="50" spans="1:9" s="17" customFormat="1">
      <c r="I50"/>
    </row>
    <row r="51" spans="1:9" ht="18">
      <c r="F51" s="328" t="s">
        <v>610</v>
      </c>
      <c r="G51" s="327">
        <v>46054</v>
      </c>
    </row>
    <row r="52" spans="1:9" ht="18">
      <c r="F52" s="328" t="s">
        <v>611</v>
      </c>
      <c r="G52" s="327">
        <v>46388</v>
      </c>
    </row>
  </sheetData>
  <conditionalFormatting sqref="H4:H23 H25:H26 H28:H34 H36:H49">
    <cfRule type="containsText" dxfId="460" priority="1" operator="containsText" text="Yes">
      <formula>NOT(ISERROR(SEARCH("Yes",H4)))</formula>
    </cfRule>
    <cfRule type="containsText" dxfId="459" priority="2" operator="containsText" text="Partially">
      <formula>NOT(ISERROR(SEARCH("Partially",H4)))</formula>
    </cfRule>
    <cfRule type="containsText" dxfId="458" priority="3" operator="containsText" text="No">
      <formula>NOT(ISERROR(SEARCH("No",H4)))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35C5-FD75-4E99-805D-47837BA8BF28}">
  <sheetPr codeName="Sheet17">
    <tabColor rgb="FFFFD966"/>
    <outlinePr summaryBelow="0"/>
    <pageSetUpPr autoPageBreaks="0" fitToPage="1"/>
  </sheetPr>
  <dimension ref="A1:XFC38"/>
  <sheetViews>
    <sheetView showGridLines="0" showRowColHeaders="0" zoomScale="110" zoomScaleNormal="110" workbookViewId="0">
      <selection activeCell="M6" sqref="M6"/>
    </sheetView>
  </sheetViews>
  <sheetFormatPr defaultColWidth="0" defaultRowHeight="18" zeroHeight="1" outlineLevelRow="1"/>
  <cols>
    <col min="1" max="1" width="7.42578125" style="31" customWidth="1"/>
    <col min="2" max="2" width="5.140625" style="31" customWidth="1"/>
    <col min="3" max="3" width="23" style="337" customWidth="1"/>
    <col min="4" max="4" width="22.5703125" style="31" customWidth="1"/>
    <col min="5" max="5" width="1.140625" style="31" customWidth="1"/>
    <col min="6" max="11" width="12.140625" style="31" customWidth="1"/>
    <col min="12" max="12" width="16.42578125" style="31" customWidth="1"/>
    <col min="13" max="14" width="12.140625" style="31" customWidth="1"/>
    <col min="15" max="15" width="13.5703125" style="31" customWidth="1"/>
    <col min="16" max="16" width="4.140625" style="31" customWidth="1"/>
    <col min="17" max="17" width="4.85546875" style="31" customWidth="1"/>
    <col min="18" max="18" width="4.140625" style="31" customWidth="1"/>
    <col min="19" max="22" width="4.140625" style="31" hidden="1"/>
    <col min="23" max="23" width="5" style="31" hidden="1"/>
    <col min="24" max="26" width="4.85546875" style="31" hidden="1"/>
    <col min="27" max="27" width="6.85546875" style="31" hidden="1"/>
    <col min="28" max="28" width="4.85546875" style="31" hidden="1"/>
    <col min="29" max="29" width="5.140625" style="31" hidden="1"/>
    <col min="30" max="36" width="4.85546875" style="31" hidden="1"/>
    <col min="37" max="40" width="4.140625" style="31" hidden="1"/>
    <col min="41" max="41" width="8.140625" style="31" hidden="1"/>
    <col min="42" max="42" width="11.140625" style="31" hidden="1"/>
    <col min="43" max="16381" width="2.85546875" style="31" hidden="1"/>
    <col min="16382" max="16382" width="8.140625" style="31" hidden="1"/>
    <col min="16383" max="16383" width="2.85546875" style="31" hidden="1"/>
    <col min="16384" max="16384" width="8.140625" style="31" hidden="1"/>
  </cols>
  <sheetData>
    <row r="1" spans="1:42">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row>
    <row r="2" spans="1:42" ht="39.950000000000003" customHeight="1">
      <c r="B2" s="331" t="s">
        <v>1</v>
      </c>
      <c r="C2" s="332"/>
      <c r="D2" s="333"/>
      <c r="E2" s="333"/>
      <c r="F2" s="333"/>
      <c r="G2" s="332"/>
      <c r="H2" s="334"/>
      <c r="I2" s="333"/>
      <c r="J2" s="333"/>
      <c r="K2" s="333"/>
      <c r="L2" s="333"/>
      <c r="M2" s="334"/>
      <c r="N2" s="334"/>
      <c r="O2" s="333"/>
      <c r="P2" s="333"/>
      <c r="Q2" s="333"/>
      <c r="R2" s="334"/>
      <c r="S2" s="333"/>
      <c r="T2" s="333"/>
      <c r="U2" s="333"/>
      <c r="V2" s="334"/>
      <c r="W2" s="333"/>
      <c r="X2" s="333"/>
      <c r="Y2" s="333"/>
      <c r="Z2" s="333"/>
      <c r="AA2" s="334"/>
      <c r="AB2" s="334"/>
      <c r="AC2" s="334"/>
      <c r="AD2" s="334"/>
      <c r="AE2" s="334"/>
      <c r="AF2" s="334"/>
      <c r="AG2" s="334"/>
      <c r="AH2" s="334"/>
      <c r="AI2" s="334"/>
      <c r="AJ2" s="334"/>
      <c r="AK2" s="334"/>
      <c r="AL2" s="334"/>
      <c r="AM2" s="334"/>
      <c r="AN2" s="334"/>
      <c r="AO2" s="334"/>
      <c r="AP2" s="334"/>
    </row>
    <row r="3" spans="1:42" ht="35.1">
      <c r="B3" s="331"/>
      <c r="C3" s="335" t="s">
        <v>612</v>
      </c>
      <c r="D3" s="333"/>
      <c r="E3" s="333"/>
      <c r="F3" s="333"/>
      <c r="G3" s="332"/>
      <c r="H3" s="334"/>
      <c r="I3" s="333"/>
      <c r="J3" s="333"/>
      <c r="K3" s="333"/>
      <c r="L3" s="333"/>
      <c r="M3" s="334"/>
      <c r="N3" s="334"/>
      <c r="O3" s="333"/>
      <c r="P3" s="333"/>
      <c r="Q3" s="333"/>
      <c r="R3" s="334"/>
      <c r="S3" s="333"/>
      <c r="T3" s="333"/>
      <c r="U3" s="333"/>
      <c r="V3" s="334"/>
      <c r="W3" s="333"/>
      <c r="X3" s="333"/>
      <c r="Y3" s="333"/>
      <c r="Z3" s="333"/>
      <c r="AA3" s="334"/>
      <c r="AB3" s="334"/>
      <c r="AC3" s="334"/>
      <c r="AD3" s="334"/>
      <c r="AE3" s="334"/>
      <c r="AF3" s="334"/>
      <c r="AG3" s="334"/>
      <c r="AH3" s="334"/>
      <c r="AI3" s="334"/>
      <c r="AJ3" s="334"/>
      <c r="AK3" s="334"/>
      <c r="AL3" s="334"/>
      <c r="AM3" s="334"/>
      <c r="AN3" s="334"/>
      <c r="AO3" s="334"/>
      <c r="AP3" s="334"/>
    </row>
    <row r="4" spans="1:42" ht="48.95" customHeight="1">
      <c r="B4" s="573" t="s">
        <v>613</v>
      </c>
      <c r="C4" s="574"/>
      <c r="D4" s="574"/>
      <c r="E4" s="574"/>
      <c r="F4" s="574"/>
      <c r="G4" s="574"/>
      <c r="H4" s="574"/>
      <c r="I4" s="574"/>
      <c r="J4" s="574"/>
      <c r="K4" s="574"/>
      <c r="L4" s="574"/>
      <c r="M4" s="574"/>
      <c r="N4" s="574"/>
      <c r="O4" s="333"/>
      <c r="P4" s="333"/>
      <c r="Q4" s="333"/>
      <c r="R4" s="334"/>
      <c r="S4" s="333"/>
      <c r="T4" s="333"/>
      <c r="U4" s="333"/>
      <c r="V4" s="334"/>
      <c r="W4" s="333"/>
      <c r="X4" s="333"/>
      <c r="Y4" s="333"/>
      <c r="Z4" s="333"/>
      <c r="AA4" s="334"/>
      <c r="AB4" s="334"/>
      <c r="AC4" s="334"/>
      <c r="AD4" s="334"/>
      <c r="AE4" s="334"/>
      <c r="AF4" s="334"/>
      <c r="AG4" s="334"/>
      <c r="AH4" s="334"/>
      <c r="AI4" s="334"/>
      <c r="AJ4" s="334"/>
      <c r="AK4" s="334"/>
      <c r="AL4" s="334"/>
      <c r="AM4" s="334"/>
      <c r="AN4" s="334"/>
      <c r="AO4" s="334"/>
      <c r="AP4" s="334"/>
    </row>
    <row r="5" spans="1:42"/>
    <row r="6" spans="1:42" ht="20.100000000000001" thickBot="1">
      <c r="C6" s="338" t="s">
        <v>614</v>
      </c>
      <c r="F6" s="338" t="s">
        <v>615</v>
      </c>
      <c r="G6" s="339"/>
      <c r="H6" s="339"/>
      <c r="I6" s="339"/>
      <c r="J6" s="339"/>
      <c r="K6" s="339"/>
      <c r="L6" s="339"/>
      <c r="M6" s="339"/>
      <c r="N6" s="235"/>
      <c r="O6" s="235"/>
      <c r="U6" s="339"/>
      <c r="V6" s="339"/>
      <c r="W6" s="339"/>
      <c r="X6" s="339"/>
      <c r="Y6" s="339"/>
      <c r="Z6" s="339"/>
      <c r="AA6" s="339"/>
      <c r="AB6" s="339"/>
      <c r="AC6" s="339"/>
      <c r="AD6" s="339"/>
      <c r="AE6" s="339"/>
      <c r="AF6" s="339"/>
      <c r="AG6" s="339"/>
    </row>
    <row r="7" spans="1:42" ht="18.95" customHeight="1" thickBot="1">
      <c r="B7" s="579" t="s">
        <v>64</v>
      </c>
      <c r="C7" s="580"/>
      <c r="D7" s="340" t="str">
        <f>IF(ISBLANK('B. Information'!C5),"",'B. Information'!C5)</f>
        <v/>
      </c>
      <c r="F7" s="579" t="s">
        <v>616</v>
      </c>
      <c r="G7" s="580"/>
      <c r="H7" s="630" t="str">
        <f>IF(ISBLANK('B. Information'!C12),"",'B. Information'!C12)</f>
        <v/>
      </c>
      <c r="I7" s="631"/>
      <c r="J7" s="339"/>
      <c r="K7" s="339"/>
      <c r="L7" s="339"/>
      <c r="M7" s="339"/>
      <c r="N7" s="339"/>
      <c r="O7" s="339"/>
      <c r="U7" s="339"/>
      <c r="V7" s="339"/>
      <c r="W7" s="339"/>
      <c r="X7" s="339"/>
      <c r="Y7" s="339"/>
      <c r="Z7" s="339"/>
      <c r="AA7" s="339"/>
      <c r="AB7" s="339"/>
      <c r="AC7" s="339"/>
      <c r="AD7" s="339"/>
      <c r="AE7" s="339"/>
      <c r="AF7" s="339"/>
      <c r="AG7" s="339"/>
    </row>
    <row r="8" spans="1:42" ht="18.95" customHeight="1" thickBot="1">
      <c r="B8" s="579" t="s">
        <v>65</v>
      </c>
      <c r="C8" s="580"/>
      <c r="D8" s="340" t="str">
        <f>IF(ISBLANK('B. Information'!C6),"",'B. Information'!C6)</f>
        <v/>
      </c>
      <c r="F8" s="579" t="s">
        <v>617</v>
      </c>
      <c r="G8" s="580"/>
      <c r="H8" s="630" t="str">
        <f>IF(ISBLANK('B. Information'!C13),"",'B. Information'!C13)</f>
        <v/>
      </c>
      <c r="I8" s="631"/>
      <c r="J8" s="339"/>
      <c r="K8" s="339"/>
      <c r="L8" s="339"/>
      <c r="M8" s="339"/>
      <c r="N8" s="339"/>
      <c r="O8" s="339"/>
      <c r="U8" s="339"/>
      <c r="V8" s="339"/>
      <c r="W8" s="339"/>
      <c r="X8" s="339"/>
      <c r="Y8" s="339"/>
      <c r="Z8" s="339"/>
      <c r="AA8" s="339"/>
      <c r="AB8" s="339"/>
      <c r="AC8" s="339"/>
      <c r="AD8" s="339"/>
      <c r="AE8" s="339"/>
      <c r="AF8" s="339"/>
      <c r="AG8" s="339"/>
    </row>
    <row r="9" spans="1:42" ht="18.95" customHeight="1" thickBot="1">
      <c r="B9" s="579" t="s">
        <v>66</v>
      </c>
      <c r="C9" s="580"/>
      <c r="D9" s="340" t="str">
        <f>IF(ISBLANK('B. Information'!C7),"",'B. Information'!C7)</f>
        <v/>
      </c>
      <c r="F9" s="579" t="s">
        <v>618</v>
      </c>
      <c r="G9" s="580"/>
      <c r="H9" s="632" t="str">
        <f>IF(ISBLANK('B. Information'!C14),"",'B. Information'!C14)</f>
        <v/>
      </c>
      <c r="I9" s="633"/>
      <c r="J9" s="339"/>
      <c r="K9" s="339"/>
      <c r="L9" s="339"/>
      <c r="M9" s="339"/>
      <c r="N9" s="339"/>
      <c r="O9" s="339"/>
      <c r="U9" s="339"/>
      <c r="V9" s="339"/>
      <c r="W9" s="339"/>
      <c r="X9" s="339"/>
      <c r="Y9" s="339"/>
      <c r="Z9" s="339"/>
      <c r="AA9" s="339"/>
      <c r="AB9" s="339"/>
      <c r="AC9" s="339"/>
      <c r="AD9" s="339"/>
      <c r="AE9" s="339"/>
      <c r="AF9" s="339"/>
      <c r="AG9" s="339"/>
    </row>
    <row r="10" spans="1:42" ht="18.95" customHeight="1">
      <c r="D10" s="341"/>
      <c r="E10" s="342"/>
      <c r="F10" s="581" t="s">
        <v>619</v>
      </c>
      <c r="G10" s="582"/>
      <c r="H10" s="577">
        <f>IF(ISNUMBER(SEARCH("lower",'D. Screening Exercise'!$G$9)),'Dashboard - Scoring (Low)'!$R$26,'Dashboard - Scoring (High)'!$R$26)</f>
        <v>0.20930232558139539</v>
      </c>
      <c r="I10" s="578"/>
      <c r="J10" s="339"/>
      <c r="K10" s="339"/>
      <c r="L10" s="339"/>
      <c r="M10" s="339"/>
      <c r="N10" s="339"/>
      <c r="O10" s="339"/>
      <c r="U10" s="339"/>
      <c r="V10" s="339"/>
      <c r="W10" s="339"/>
      <c r="X10" s="339"/>
      <c r="Y10" s="339"/>
      <c r="Z10" s="339"/>
      <c r="AA10" s="339"/>
      <c r="AB10" s="339"/>
      <c r="AC10" s="339"/>
      <c r="AD10" s="339"/>
      <c r="AE10" s="339"/>
      <c r="AF10" s="339"/>
      <c r="AG10" s="339"/>
    </row>
    <row r="11" spans="1:42">
      <c r="E11" s="343"/>
      <c r="F11" s="343"/>
      <c r="J11" s="339"/>
      <c r="K11" s="339"/>
      <c r="L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row>
    <row r="12" spans="1:42" ht="18.600000000000001" thickBot="1">
      <c r="A12" s="339"/>
      <c r="B12" s="339"/>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row>
    <row r="13" spans="1:42" s="339" customFormat="1" ht="14.45">
      <c r="B13" s="583" t="s">
        <v>620</v>
      </c>
      <c r="C13" s="585" t="s">
        <v>459</v>
      </c>
      <c r="D13" s="586"/>
      <c r="E13" s="587"/>
      <c r="F13" s="575" t="s">
        <v>621</v>
      </c>
      <c r="G13" s="576"/>
      <c r="H13" s="575" t="s">
        <v>622</v>
      </c>
      <c r="I13" s="576"/>
      <c r="J13" s="575" t="s">
        <v>623</v>
      </c>
      <c r="K13" s="576"/>
    </row>
    <row r="14" spans="1:42" s="339" customFormat="1" ht="14.45">
      <c r="B14" s="584"/>
      <c r="C14" s="588"/>
      <c r="D14" s="589"/>
      <c r="E14" s="590"/>
      <c r="F14" s="265" t="s">
        <v>624</v>
      </c>
      <c r="G14" s="266" t="s">
        <v>625</v>
      </c>
      <c r="H14" s="265" t="s">
        <v>624</v>
      </c>
      <c r="I14" s="266" t="s">
        <v>625</v>
      </c>
      <c r="J14" s="265" t="s">
        <v>624</v>
      </c>
      <c r="K14" s="266" t="s">
        <v>625</v>
      </c>
    </row>
    <row r="15" spans="1:42" s="339" customFormat="1" ht="14.45">
      <c r="B15" s="267">
        <v>1</v>
      </c>
      <c r="C15" s="570" t="s">
        <v>42</v>
      </c>
      <c r="D15" s="571"/>
      <c r="E15" s="572"/>
      <c r="F15" s="268" t="str">
        <f>IF(ISNUMBER(SEARCH("lower",'D. Screening Exercise'!$G$9)),TEXT('Dashboard - Scoring (Low)'!S5,"0")&amp;"/"&amp;TEXT('Dashboard - Scoring (Low)'!D5,"0"),TEXT('Dashboard - Scoring (High)'!S5,"0")&amp;"/"&amp;TEXT('Dashboard - Scoring (High)'!D5,"0"))</f>
        <v>7/7</v>
      </c>
      <c r="G15" s="269">
        <f>IF(ISNUMBER(SEARCH("lower",'D. Screening Exercise'!$G$9)),'Dashboard - Scoring (Low)'!S5/'Dashboard - Scoring (Low)'!$D5,'Dashboard - Scoring (High)'!S5/'Dashboard - Scoring (High)'!$D5)</f>
        <v>1</v>
      </c>
      <c r="H15" s="268" t="str">
        <f>IF(ISNUMBER(SEARCH("lower",'D. Screening Exercise'!$G$9)),TEXT('Dashboard - Scoring (Low)'!T5,"0")&amp;"/"&amp;TEXT('Dashboard - Scoring (Low)'!D5,"0"),TEXT('Dashboard - Scoring (High)'!T5,"0")&amp;"/"&amp;TEXT('Dashboard - Scoring (High)'!D5,"0"))</f>
        <v>0/7</v>
      </c>
      <c r="I15" s="269">
        <f>IF(ISNUMBER(SEARCH("lower",'D. Screening Exercise'!$G$9)),'Dashboard - Scoring (Low)'!T5/'Dashboard - Scoring (Low)'!$D5,'Dashboard - Scoring (High)'!T5/'Dashboard - Scoring (High)'!$D5)</f>
        <v>0</v>
      </c>
      <c r="J15" s="268" t="str">
        <f>IF(ISNUMBER(SEARCH("lower",'D. Screening Exercise'!$G$9)),TEXT('Dashboard - Scoring (Low)'!U5,"0")&amp;"/"&amp;TEXT('Dashboard - Scoring (Low)'!D5,"0"),TEXT('Dashboard - Scoring (High)'!U5,"0")&amp;"/"&amp;TEXT('Dashboard - Scoring (High)'!D5,"0"))</f>
        <v>0/7</v>
      </c>
      <c r="K15" s="269">
        <f>IF(ISNUMBER(SEARCH("lower",'D. Screening Exercise'!$G$9)),'Dashboard - Scoring (Low)'!U5/'Dashboard - Scoring (Low)'!$D5,'Dashboard - Scoring (High)'!U5/'Dashboard - Scoring (High)'!$D5)</f>
        <v>0</v>
      </c>
    </row>
    <row r="16" spans="1:42" s="339" customFormat="1" ht="14.45" collapsed="1">
      <c r="B16" s="267">
        <v>2</v>
      </c>
      <c r="C16" s="570" t="s">
        <v>45</v>
      </c>
      <c r="D16" s="571"/>
      <c r="E16" s="572"/>
      <c r="F16" s="268" t="str">
        <f>IF(ISNUMBER(SEARCH("lower",'D. Screening Exercise'!$G$9)),TEXT('Dashboard - Scoring (Low)'!S6,"0")&amp;"/"&amp;TEXT('Dashboard - Scoring (Low)'!D6,"0"),TEXT('Dashboard - Scoring (High)'!S6,"0")&amp;"/"&amp;TEXT('Dashboard - Scoring (High)'!D6,"0"))</f>
        <v>2/7</v>
      </c>
      <c r="G16" s="269">
        <f>IF(ISNUMBER(SEARCH("lower",'D. Screening Exercise'!$G$9)),'Dashboard - Scoring (Low)'!S6/'Dashboard - Scoring (Low)'!$D6,'Dashboard - Scoring (High)'!S6/'Dashboard - Scoring (High)'!$D6)</f>
        <v>0.2857142857142857</v>
      </c>
      <c r="H16" s="268" t="str">
        <f>IF(ISNUMBER(SEARCH("lower",'D. Screening Exercise'!$G$9)),TEXT('Dashboard - Scoring (Low)'!T6,"0")&amp;"/"&amp;TEXT('Dashboard - Scoring (Low)'!D6,"0"),TEXT('Dashboard - Scoring (High)'!T6,"0")&amp;"/"&amp;TEXT('Dashboard - Scoring (High)'!D6,"0"))</f>
        <v>0/7</v>
      </c>
      <c r="I16" s="269">
        <f>IF(ISNUMBER(SEARCH("lower",'D. Screening Exercise'!$G$9)),'Dashboard - Scoring (Low)'!T6/'Dashboard - Scoring (Low)'!$D6,'Dashboard - Scoring (High)'!T6/'Dashboard - Scoring (High)'!$D6)</f>
        <v>0</v>
      </c>
      <c r="J16" s="268" t="str">
        <f>IF(ISNUMBER(SEARCH("lower",'D. Screening Exercise'!$G$9)),TEXT('Dashboard - Scoring (Low)'!U6,"0")&amp;"/"&amp;TEXT('Dashboard - Scoring (Low)'!D6,"0"),TEXT('Dashboard - Scoring (High)'!U6,"0")&amp;"/"&amp;TEXT('Dashboard - Scoring (High)'!D6,"0"))</f>
        <v>0/7</v>
      </c>
      <c r="K16" s="269">
        <f>IF(ISNUMBER(SEARCH("lower",'D. Screening Exercise'!$G$9)),'Dashboard - Scoring (Low)'!U6/'Dashboard - Scoring (Low)'!$D6,'Dashboard - Scoring (High)'!U6/'Dashboard - Scoring (High)'!$D6)</f>
        <v>0</v>
      </c>
    </row>
    <row r="17" spans="2:11" s="339" customFormat="1" ht="14.45" hidden="1" outlineLevel="1">
      <c r="B17" s="270">
        <v>2.1</v>
      </c>
      <c r="C17" s="567" t="s">
        <v>626</v>
      </c>
      <c r="D17" s="568"/>
      <c r="E17" s="569"/>
      <c r="F17" s="271" t="str">
        <f>IF(ISNUMBER(SEARCH("lower",'D. Screening Exercise'!$G$9)),TEXT('Dashboard - Scoring (Low)'!S7,"0")&amp;"/"&amp;TEXT('Dashboard - Scoring (Low)'!D7,"0"),TEXT('Dashboard - Scoring (High)'!S7,"0")&amp;"/"&amp;TEXT('Dashboard - Scoring (High)'!D7,"0"))</f>
        <v>2/3</v>
      </c>
      <c r="G17" s="272">
        <f>IF(ISNUMBER(SEARCH("lower",'D. Screening Exercise'!$G$9)),'Dashboard - Scoring (Low)'!S7/'Dashboard - Scoring (Low)'!$D7,'Dashboard - Scoring (High)'!S7/'Dashboard - Scoring (High)'!$D7)</f>
        <v>0.66666666666666663</v>
      </c>
      <c r="H17" s="271" t="str">
        <f>IF(ISNUMBER(SEARCH("lower",'D. Screening Exercise'!$G$9)),TEXT('Dashboard - Scoring (Low)'!T7,"0")&amp;"/"&amp;TEXT('Dashboard - Scoring (Low)'!D7,"0"),TEXT('Dashboard - Scoring (High)'!T7,"0")&amp;"/"&amp;TEXT('Dashboard - Scoring (High)'!D7,"0"))</f>
        <v>0/3</v>
      </c>
      <c r="I17" s="272">
        <f>IF(ISNUMBER(SEARCH("lower",'D. Screening Exercise'!$G$9)),'Dashboard - Scoring (Low)'!T7/'Dashboard - Scoring (Low)'!$D7,'Dashboard - Scoring (High)'!T7/'Dashboard - Scoring (High)'!$D7)</f>
        <v>0</v>
      </c>
      <c r="J17" s="271" t="str">
        <f>IF(ISNUMBER(SEARCH("lower",'D. Screening Exercise'!$G$9)),TEXT('Dashboard - Scoring (Low)'!U7,"0")&amp;"/"&amp;TEXT('Dashboard - Scoring (Low)'!D7,"0"),TEXT('Dashboard - Scoring (High)'!U7,"0")&amp;"/"&amp;TEXT('Dashboard - Scoring (High)'!D7,"0"))</f>
        <v>0/3</v>
      </c>
      <c r="K17" s="272">
        <f>IF(ISNUMBER(SEARCH("lower",'D. Screening Exercise'!$G$9)),'Dashboard - Scoring (Low)'!U7/'Dashboard - Scoring (Low)'!$D7,'Dashboard - Scoring (High)'!U7/'Dashboard - Scoring (High)'!$D7)</f>
        <v>0</v>
      </c>
    </row>
    <row r="18" spans="2:11" s="339" customFormat="1" ht="14.45" hidden="1" outlineLevel="1">
      <c r="B18" s="270">
        <v>2.2000000000000002</v>
      </c>
      <c r="C18" s="567" t="s">
        <v>219</v>
      </c>
      <c r="D18" s="568"/>
      <c r="E18" s="569"/>
      <c r="F18" s="271" t="str">
        <f>IF(ISNUMBER(SEARCH("lower",'D. Screening Exercise'!$G$9)),TEXT('Dashboard - Scoring (Low)'!S8,"0")&amp;"/"&amp;TEXT('Dashboard - Scoring (Low)'!D8,"0"),TEXT('Dashboard - Scoring (High)'!S8,"0")&amp;"/"&amp;TEXT('Dashboard - Scoring (High)'!D8,"0"))</f>
        <v>0/2</v>
      </c>
      <c r="G18" s="272">
        <f>IF(ISNUMBER(SEARCH("lower",'D. Screening Exercise'!$G$9)),'Dashboard - Scoring (Low)'!S8/'Dashboard - Scoring (Low)'!$D8,'Dashboard - Scoring (High)'!S8/'Dashboard - Scoring (High)'!$D8)</f>
        <v>0</v>
      </c>
      <c r="H18" s="271" t="str">
        <f>IF(ISNUMBER(SEARCH("lower",'D. Screening Exercise'!$G$9)),TEXT('Dashboard - Scoring (Low)'!T8,"0")&amp;"/"&amp;TEXT('Dashboard - Scoring (Low)'!D8,"0"),TEXT('Dashboard - Scoring (High)'!T8,"0")&amp;"/"&amp;TEXT('Dashboard - Scoring (High)'!D8,"0"))</f>
        <v>0/2</v>
      </c>
      <c r="I18" s="272">
        <f>IF(ISNUMBER(SEARCH("lower",'D. Screening Exercise'!$G$9)),'Dashboard - Scoring (Low)'!T8/'Dashboard - Scoring (Low)'!$D8,'Dashboard - Scoring (High)'!T8/'Dashboard - Scoring (High)'!$D8)</f>
        <v>0</v>
      </c>
      <c r="J18" s="271" t="str">
        <f>IF(ISNUMBER(SEARCH("lower",'D. Screening Exercise'!$G$9)),TEXT('Dashboard - Scoring (Low)'!U8,"0")&amp;"/"&amp;TEXT('Dashboard - Scoring (Low)'!D8,"0"),TEXT('Dashboard - Scoring (High)'!U8,"0")&amp;"/"&amp;TEXT('Dashboard - Scoring (High)'!D8,"0"))</f>
        <v>0/2</v>
      </c>
      <c r="K18" s="272">
        <f>IF(ISNUMBER(SEARCH("lower",'D. Screening Exercise'!$G$9)),'Dashboard - Scoring (Low)'!U8/'Dashboard - Scoring (Low)'!$D8,'Dashboard - Scoring (High)'!U8/'Dashboard - Scoring (High)'!$D8)</f>
        <v>0</v>
      </c>
    </row>
    <row r="19" spans="2:11" s="339" customFormat="1" ht="14.45" hidden="1" outlineLevel="1">
      <c r="B19" s="270">
        <v>2.2999999999999998</v>
      </c>
      <c r="C19" s="567" t="s">
        <v>627</v>
      </c>
      <c r="D19" s="568"/>
      <c r="E19" s="569"/>
      <c r="F19" s="271" t="str">
        <f>IF(ISNUMBER(SEARCH("lower",'D. Screening Exercise'!$G$9)),TEXT('Dashboard - Scoring (Low)'!S9,"0")&amp;"/"&amp;TEXT('Dashboard - Scoring (Low)'!D9,"0"),TEXT('Dashboard - Scoring (High)'!S9,"0")&amp;"/"&amp;TEXT('Dashboard - Scoring (High)'!D9,"0"))</f>
        <v>0/2</v>
      </c>
      <c r="G19" s="272">
        <f>IF(ISNUMBER(SEARCH("lower",'D. Screening Exercise'!$G$9)),'Dashboard - Scoring (Low)'!S9/'Dashboard - Scoring (Low)'!$D9,'Dashboard - Scoring (High)'!S9/'Dashboard - Scoring (High)'!$D9)</f>
        <v>0</v>
      </c>
      <c r="H19" s="271" t="str">
        <f>IF(ISNUMBER(SEARCH("lower",'D. Screening Exercise'!$G$9)),TEXT('Dashboard - Scoring (Low)'!T9,"0")&amp;"/"&amp;TEXT('Dashboard - Scoring (Low)'!D9,"0"),TEXT('Dashboard - Scoring (High)'!T9,"0")&amp;"/"&amp;TEXT('Dashboard - Scoring (High)'!D9,"0"))</f>
        <v>0/2</v>
      </c>
      <c r="I19" s="272">
        <f>IF(ISNUMBER(SEARCH("lower",'D. Screening Exercise'!$G$9)),'Dashboard - Scoring (Low)'!T9/'Dashboard - Scoring (Low)'!$D9,'Dashboard - Scoring (High)'!T9/'Dashboard - Scoring (High)'!$D9)</f>
        <v>0</v>
      </c>
      <c r="J19" s="271" t="str">
        <f>IF(ISNUMBER(SEARCH("lower",'D. Screening Exercise'!$G$9)),TEXT('Dashboard - Scoring (Low)'!U9,"0")&amp;"/"&amp;TEXT('Dashboard - Scoring (Low)'!D9,"0"),TEXT('Dashboard - Scoring (High)'!U9,"0")&amp;"/"&amp;TEXT('Dashboard - Scoring (High)'!D9,"0"))</f>
        <v>0/2</v>
      </c>
      <c r="K19" s="272">
        <f>IF(ISNUMBER(SEARCH("lower",'D. Screening Exercise'!$G$9)),'Dashboard - Scoring (Low)'!U9/'Dashboard - Scoring (Low)'!$D9,'Dashboard - Scoring (High)'!U9/'Dashboard - Scoring (High)'!$D9)</f>
        <v>0</v>
      </c>
    </row>
    <row r="20" spans="2:11" s="339" customFormat="1" ht="14.45" collapsed="1">
      <c r="B20" s="267">
        <v>3</v>
      </c>
      <c r="C20" s="570" t="s">
        <v>47</v>
      </c>
      <c r="D20" s="571"/>
      <c r="E20" s="572"/>
      <c r="F20" s="268" t="str">
        <f>IF(ISNUMBER(SEARCH("lower",'D. Screening Exercise'!$G$9)),TEXT('Dashboard - Scoring (Low)'!S10,"0")&amp;"/"&amp;TEXT('Dashboard - Scoring (Low)'!D10,"0"),TEXT('Dashboard - Scoring (High)'!S10,"0")&amp;"/"&amp;TEXT('Dashboard - Scoring (High)'!D10,"0"))</f>
        <v>0/11</v>
      </c>
      <c r="G20" s="269">
        <f>IF(ISNUMBER(SEARCH("lower",'D. Screening Exercise'!$G$9)),'Dashboard - Scoring (Low)'!S10/'Dashboard - Scoring (Low)'!$D10,'Dashboard - Scoring (High)'!S10/'Dashboard - Scoring (High)'!$D10)</f>
        <v>0</v>
      </c>
      <c r="H20" s="268" t="str">
        <f>IF(ISNUMBER(SEARCH("lower",'D. Screening Exercise'!$G$9)),TEXT('Dashboard - Scoring (Low)'!T10,"0")&amp;"/"&amp;TEXT('Dashboard - Scoring (Low)'!D10,"0"),TEXT('Dashboard - Scoring (High)'!T10,"0")&amp;"/"&amp;TEXT('Dashboard - Scoring (High)'!D10,"0"))</f>
        <v>0/11</v>
      </c>
      <c r="I20" s="269">
        <f>IF(ISNUMBER(SEARCH("lower",'D. Screening Exercise'!$G$9)),'Dashboard - Scoring (Low)'!T10/'Dashboard - Scoring (Low)'!$D10,'Dashboard - Scoring (High)'!T10/'Dashboard - Scoring (High)'!$D10)</f>
        <v>0</v>
      </c>
      <c r="J20" s="268" t="str">
        <f>IF(ISNUMBER(SEARCH("lower",'D. Screening Exercise'!$G$9)),TEXT('Dashboard - Scoring (Low)'!U10,"0")&amp;"/"&amp;TEXT('Dashboard - Scoring (Low)'!D10,"0"),TEXT('Dashboard - Scoring (High)'!U10,"0")&amp;"/"&amp;TEXT('Dashboard - Scoring (High)'!D10,"0"))</f>
        <v>0/11</v>
      </c>
      <c r="K20" s="269">
        <f>IF(ISNUMBER(SEARCH("lower",'D. Screening Exercise'!$G$9)),'Dashboard - Scoring (Low)'!U10/'Dashboard - Scoring (Low)'!$D10,'Dashboard - Scoring (High)'!U10/'Dashboard - Scoring (High)'!$D10)</f>
        <v>0</v>
      </c>
    </row>
    <row r="21" spans="2:11" s="339" customFormat="1" ht="14.45" hidden="1" outlineLevel="1">
      <c r="B21" s="270">
        <v>3.1</v>
      </c>
      <c r="C21" s="567" t="s">
        <v>222</v>
      </c>
      <c r="D21" s="568"/>
      <c r="E21" s="569"/>
      <c r="F21" s="271" t="str">
        <f>IF(ISNUMBER(SEARCH("lower",'D. Screening Exercise'!$G$9)),TEXT('Dashboard - Scoring (Low)'!S11,"0")&amp;"/"&amp;TEXT('Dashboard - Scoring (Low)'!D11,"0"),TEXT('Dashboard - Scoring (High)'!S11,"0")&amp;"/"&amp;TEXT('Dashboard - Scoring (High)'!D11,"0"))</f>
        <v>0/6</v>
      </c>
      <c r="G21" s="272">
        <f>IF(ISNUMBER(SEARCH("lower",'D. Screening Exercise'!$G$9)),'Dashboard - Scoring (Low)'!S11/'Dashboard - Scoring (Low)'!$D11,'Dashboard - Scoring (High)'!S11/'Dashboard - Scoring (High)'!$D11)</f>
        <v>0</v>
      </c>
      <c r="H21" s="271" t="str">
        <f>IF(ISNUMBER(SEARCH("lower",'D. Screening Exercise'!$G$9)),TEXT('Dashboard - Scoring (Low)'!T11,"0")&amp;"/"&amp;TEXT('Dashboard - Scoring (Low)'!D11,"0"),TEXT('Dashboard - Scoring (High)'!T11,"0")&amp;"/"&amp;TEXT('Dashboard - Scoring (High)'!D11,"0"))</f>
        <v>0/6</v>
      </c>
      <c r="I21" s="272">
        <f>IF(ISNUMBER(SEARCH("lower",'D. Screening Exercise'!$G$9)),'Dashboard - Scoring (Low)'!T11/'Dashboard - Scoring (Low)'!$D11,'Dashboard - Scoring (High)'!T11/'Dashboard - Scoring (High)'!$D11)</f>
        <v>0</v>
      </c>
      <c r="J21" s="271" t="str">
        <f>IF(ISNUMBER(SEARCH("lower",'D. Screening Exercise'!$G$9)),TEXT('Dashboard - Scoring (Low)'!U11,"0")&amp;"/"&amp;TEXT('Dashboard - Scoring (Low)'!D11,"0"),TEXT('Dashboard - Scoring (High)'!U11,"0")&amp;"/"&amp;TEXT('Dashboard - Scoring (High)'!D11,"0"))</f>
        <v>0/6</v>
      </c>
      <c r="K21" s="272">
        <f>IF(ISNUMBER(SEARCH("lower",'D. Screening Exercise'!$G$9)),'Dashboard - Scoring (Low)'!U11/'Dashboard - Scoring (Low)'!$D11,'Dashboard - Scoring (High)'!U11/'Dashboard - Scoring (High)'!$D11)</f>
        <v>0</v>
      </c>
    </row>
    <row r="22" spans="2:11" s="339" customFormat="1" ht="14.45" hidden="1" outlineLevel="1">
      <c r="B22" s="270">
        <v>3.2</v>
      </c>
      <c r="C22" s="567" t="s">
        <v>514</v>
      </c>
      <c r="D22" s="568"/>
      <c r="E22" s="569"/>
      <c r="F22" s="271" t="str">
        <f>IF(ISNUMBER(SEARCH("lower",'D. Screening Exercise'!$G$9)),TEXT('Dashboard - Scoring (Low)'!S12,"0")&amp;"/"&amp;TEXT('Dashboard - Scoring (Low)'!D12,"0"),TEXT('Dashboard - Scoring (High)'!S12,"0")&amp;"/"&amp;TEXT('Dashboard - Scoring (High)'!D12,"0"))</f>
        <v>0/2</v>
      </c>
      <c r="G22" s="272">
        <f>IF(ISNUMBER(SEARCH("lower",'D. Screening Exercise'!$G$9)),'Dashboard - Scoring (Low)'!S12/'Dashboard - Scoring (Low)'!$D12,'Dashboard - Scoring (High)'!S12/'Dashboard - Scoring (High)'!$D12)</f>
        <v>0</v>
      </c>
      <c r="H22" s="271" t="str">
        <f>IF(ISNUMBER(SEARCH("lower",'D. Screening Exercise'!$G$9)),TEXT('Dashboard - Scoring (Low)'!T12,"0")&amp;"/"&amp;TEXT('Dashboard - Scoring (Low)'!D12,"0"),TEXT('Dashboard - Scoring (High)'!T12,"0")&amp;"/"&amp;TEXT('Dashboard - Scoring (High)'!D12,"0"))</f>
        <v>0/2</v>
      </c>
      <c r="I22" s="272">
        <f>IF(ISNUMBER(SEARCH("lower",'D. Screening Exercise'!$G$9)),'Dashboard - Scoring (Low)'!T12/'Dashboard - Scoring (Low)'!$D12,'Dashboard - Scoring (High)'!T12/'Dashboard - Scoring (High)'!$D12)</f>
        <v>0</v>
      </c>
      <c r="J22" s="271" t="str">
        <f>IF(ISNUMBER(SEARCH("lower",'D. Screening Exercise'!$G$9)),TEXT('Dashboard - Scoring (Low)'!U12,"0")&amp;"/"&amp;TEXT('Dashboard - Scoring (Low)'!D12,"0"),TEXT('Dashboard - Scoring (High)'!U12,"0")&amp;"/"&amp;TEXT('Dashboard - Scoring (High)'!D12,"0"))</f>
        <v>0/2</v>
      </c>
      <c r="K22" s="272">
        <f>IF(ISNUMBER(SEARCH("lower",'D. Screening Exercise'!$G$9)),'Dashboard - Scoring (Low)'!U12/'Dashboard - Scoring (Low)'!$D12,'Dashboard - Scoring (High)'!U12/'Dashboard - Scoring (High)'!$D12)</f>
        <v>0</v>
      </c>
    </row>
    <row r="23" spans="2:11" s="339" customFormat="1" ht="14.45" hidden="1" outlineLevel="1">
      <c r="B23" s="270">
        <v>3.3</v>
      </c>
      <c r="C23" s="567" t="s">
        <v>356</v>
      </c>
      <c r="D23" s="568"/>
      <c r="E23" s="569"/>
      <c r="F23" s="271" t="str">
        <f>IF(ISNUMBER(SEARCH("lower",'D. Screening Exercise'!$G$9)),TEXT('Dashboard - Scoring (Low)'!S13,"0")&amp;"/"&amp;TEXT('Dashboard - Scoring (Low)'!D13,"0"),TEXT('Dashboard - Scoring (High)'!S13,"0")&amp;"/"&amp;TEXT('Dashboard - Scoring (High)'!D13,"0"))</f>
        <v>0/3</v>
      </c>
      <c r="G23" s="272">
        <f>IF(ISNUMBER(SEARCH("lower",'D. Screening Exercise'!$G$9)),'Dashboard - Scoring (Low)'!S13/'Dashboard - Scoring (Low)'!$D13,'Dashboard - Scoring (High)'!S13/'Dashboard - Scoring (High)'!$D13)</f>
        <v>0</v>
      </c>
      <c r="H23" s="271" t="str">
        <f>IF(ISNUMBER(SEARCH("lower",'D. Screening Exercise'!$G$9)),TEXT('Dashboard - Scoring (Low)'!T13,"0")&amp;"/"&amp;TEXT('Dashboard - Scoring (Low)'!D13,"0"),TEXT('Dashboard - Scoring (High)'!T13,"0")&amp;"/"&amp;TEXT('Dashboard - Scoring (High)'!D13,"0"))</f>
        <v>0/3</v>
      </c>
      <c r="I23" s="272">
        <f>IF(ISNUMBER(SEARCH("lower",'D. Screening Exercise'!$G$9)),'Dashboard - Scoring (Low)'!T13/'Dashboard - Scoring (Low)'!$D13,'Dashboard - Scoring (High)'!T13/'Dashboard - Scoring (High)'!$D13)</f>
        <v>0</v>
      </c>
      <c r="J23" s="271" t="str">
        <f>IF(ISNUMBER(SEARCH("lower",'D. Screening Exercise'!$G$9)),TEXT('Dashboard - Scoring (Low)'!U13,"0")&amp;"/"&amp;TEXT('Dashboard - Scoring (Low)'!D13,"0"),TEXT('Dashboard - Scoring (High)'!U13,"0")&amp;"/"&amp;TEXT('Dashboard - Scoring (High)'!D13,"0"))</f>
        <v>0/3</v>
      </c>
      <c r="K23" s="272">
        <f>IF(ISNUMBER(SEARCH("lower",'D. Screening Exercise'!$G$9)),'Dashboard - Scoring (Low)'!U13/'Dashboard - Scoring (Low)'!$D13,'Dashboard - Scoring (High)'!U13/'Dashboard - Scoring (High)'!$D13)</f>
        <v>0</v>
      </c>
    </row>
    <row r="24" spans="2:11" s="339" customFormat="1" ht="14.45" collapsed="1">
      <c r="B24" s="267">
        <v>4</v>
      </c>
      <c r="C24" s="570" t="s">
        <v>50</v>
      </c>
      <c r="D24" s="571"/>
      <c r="E24" s="572"/>
      <c r="F24" s="268" t="str">
        <f>IF(ISNUMBER(SEARCH("lower",'D. Screening Exercise'!$G$9)),TEXT('Dashboard - Scoring (Low)'!S14,"0")&amp;"/"&amp;TEXT('Dashboard - Scoring (Low)'!D14,"0"),TEXT('Dashboard - Scoring (High)'!S14,"0")&amp;"/"&amp;TEXT('Dashboard - Scoring (High)'!D14,"0"))</f>
        <v>0/5</v>
      </c>
      <c r="G24" s="269">
        <f>IF(ISNUMBER(SEARCH("lower",'D. Screening Exercise'!$G$9)),'Dashboard - Scoring (Low)'!S14/'Dashboard - Scoring (Low)'!$D14,'Dashboard - Scoring (High)'!S14/'Dashboard - Scoring (High)'!$D14)</f>
        <v>0</v>
      </c>
      <c r="H24" s="268" t="str">
        <f>IF(ISNUMBER(SEARCH("lower",'D. Screening Exercise'!$G$9)),TEXT('Dashboard - Scoring (Low)'!T14,"0")&amp;"/"&amp;TEXT('Dashboard - Scoring (Low)'!D14,"0"),TEXT('Dashboard - Scoring (High)'!T14,"0")&amp;"/"&amp;TEXT('Dashboard - Scoring (High)'!D14,"0"))</f>
        <v>0/5</v>
      </c>
      <c r="I24" s="269">
        <f>IF(ISNUMBER(SEARCH("lower",'D. Screening Exercise'!$G$9)),'Dashboard - Scoring (Low)'!T14/'Dashboard - Scoring (Low)'!$D14,'Dashboard - Scoring (High)'!T14/'Dashboard - Scoring (High)'!$D14)</f>
        <v>0</v>
      </c>
      <c r="J24" s="268" t="str">
        <f>IF(ISNUMBER(SEARCH("lower",'D. Screening Exercise'!$G$9)),TEXT('Dashboard - Scoring (Low)'!U14,"0")&amp;"/"&amp;TEXT('Dashboard - Scoring (Low)'!D14,"0"),TEXT('Dashboard - Scoring (High)'!U14,"0")&amp;"/"&amp;TEXT('Dashboard - Scoring (High)'!D14,"0"))</f>
        <v>0/5</v>
      </c>
      <c r="K24" s="269">
        <f>IF(ISNUMBER(SEARCH("lower",'D. Screening Exercise'!$G$9)),'Dashboard - Scoring (Low)'!U14/'Dashboard - Scoring (Low)'!$D14,'Dashboard - Scoring (High)'!U14/'Dashboard - Scoring (High)'!$D14)</f>
        <v>0</v>
      </c>
    </row>
    <row r="25" spans="2:11" s="339" customFormat="1" ht="14.45" hidden="1" customHeight="1" outlineLevel="1">
      <c r="B25" s="270">
        <v>4.0999999999999996</v>
      </c>
      <c r="C25" s="567" t="s">
        <v>226</v>
      </c>
      <c r="D25" s="568"/>
      <c r="E25" s="569"/>
      <c r="F25" s="271" t="str">
        <f>IF(ISNUMBER(SEARCH("lower",'D. Screening Exercise'!$G$9)),TEXT('Dashboard - Scoring (Low)'!S15,"0")&amp;"/"&amp;TEXT('Dashboard - Scoring (Low)'!D15,"0"),TEXT('Dashboard - Scoring (High)'!S15,"0")&amp;"/"&amp;TEXT('Dashboard - Scoring (High)'!D15,"0"))</f>
        <v>0/4</v>
      </c>
      <c r="G25" s="272">
        <f>IF(ISNUMBER(SEARCH("lower",'D. Screening Exercise'!$G$9)),'Dashboard - Scoring (Low)'!S15/'Dashboard - Scoring (Low)'!$D15,'Dashboard - Scoring (High)'!S15/'Dashboard - Scoring (High)'!$D15)</f>
        <v>0</v>
      </c>
      <c r="H25" s="271" t="str">
        <f>IF(ISNUMBER(SEARCH("lower",'D. Screening Exercise'!$G$9)),TEXT('Dashboard - Scoring (Low)'!T15,"0")&amp;"/"&amp;TEXT('Dashboard - Scoring (Low)'!D15,"0"),TEXT('Dashboard - Scoring (High)'!T15,"0")&amp;"/"&amp;TEXT('Dashboard - Scoring (High)'!D15,"0"))</f>
        <v>0/4</v>
      </c>
      <c r="I25" s="272">
        <f>IF(ISNUMBER(SEARCH("lower",'D. Screening Exercise'!$G$9)),'Dashboard - Scoring (Low)'!T15/'Dashboard - Scoring (Low)'!$D15,'Dashboard - Scoring (High)'!T15/'Dashboard - Scoring (High)'!$D15)</f>
        <v>0</v>
      </c>
      <c r="J25" s="271" t="str">
        <f>IF(ISNUMBER(SEARCH("lower",'D. Screening Exercise'!$G$9)),TEXT('Dashboard - Scoring (Low)'!U15,"0")&amp;"/"&amp;TEXT('Dashboard - Scoring (Low)'!D15,"0"),TEXT('Dashboard - Scoring (High)'!U15,"0")&amp;"/"&amp;TEXT('Dashboard - Scoring (High)'!D15,"0"))</f>
        <v>0/4</v>
      </c>
      <c r="K25" s="272">
        <f>IF(ISNUMBER(SEARCH("lower",'D. Screening Exercise'!$G$9)),'Dashboard - Scoring (Low)'!U15/'Dashboard - Scoring (Low)'!$D15,'Dashboard - Scoring (High)'!U15/'Dashboard - Scoring (High)'!$D15)</f>
        <v>0</v>
      </c>
    </row>
    <row r="26" spans="2:11" s="339" customFormat="1" ht="14.45" hidden="1" customHeight="1" outlineLevel="1">
      <c r="B26" s="270">
        <v>4.2</v>
      </c>
      <c r="C26" s="567" t="s">
        <v>393</v>
      </c>
      <c r="D26" s="568"/>
      <c r="E26" s="569"/>
      <c r="F26" s="271" t="str">
        <f>IF(ISNUMBER(SEARCH("lower",'D. Screening Exercise'!$G$9)),TEXT('Dashboard - Scoring (Low)'!S16,"0")&amp;"/"&amp;TEXT('Dashboard - Scoring (Low)'!D16,"0"),TEXT('Dashboard - Scoring (High)'!S16,"0")&amp;"/"&amp;TEXT('Dashboard - Scoring (High)'!D16,"0"))</f>
        <v>0/1</v>
      </c>
      <c r="G26" s="272">
        <f>IF(ISNUMBER(SEARCH("lower",'D. Screening Exercise'!$G$9)),'Dashboard - Scoring (Low)'!S16/'Dashboard - Scoring (Low)'!$D16,'Dashboard - Scoring (High)'!S16/'Dashboard - Scoring (High)'!$D16)</f>
        <v>0</v>
      </c>
      <c r="H26" s="271" t="str">
        <f>IF(ISNUMBER(SEARCH("lower",'D. Screening Exercise'!$G$9)),TEXT('Dashboard - Scoring (Low)'!T16,"0")&amp;"/"&amp;TEXT('Dashboard - Scoring (Low)'!D16,"0"),TEXT('Dashboard - Scoring (High)'!T16,"0")&amp;"/"&amp;TEXT('Dashboard - Scoring (High)'!D16,"0"))</f>
        <v>0/1</v>
      </c>
      <c r="I26" s="272">
        <f>IF(ISNUMBER(SEARCH("lower",'D. Screening Exercise'!$G$9)),'Dashboard - Scoring (Low)'!T16/'Dashboard - Scoring (Low)'!$D16,'Dashboard - Scoring (High)'!T16/'Dashboard - Scoring (High)'!$D16)</f>
        <v>0</v>
      </c>
      <c r="J26" s="271" t="str">
        <f>IF(ISNUMBER(SEARCH("lower",'D. Screening Exercise'!$G$9)),TEXT('Dashboard - Scoring (Low)'!U16,"0")&amp;"/"&amp;TEXT('Dashboard - Scoring (Low)'!D16,"0"),TEXT('Dashboard - Scoring (High)'!U16,"0")&amp;"/"&amp;TEXT('Dashboard - Scoring (High)'!D16,"0"))</f>
        <v>0/1</v>
      </c>
      <c r="K26" s="272">
        <f>IF(ISNUMBER(SEARCH("lower",'D. Screening Exercise'!$G$9)),'Dashboard - Scoring (Low)'!U16/'Dashboard - Scoring (Low)'!$D16,'Dashboard - Scoring (High)'!U16/'Dashboard - Scoring (High)'!$D16)</f>
        <v>0</v>
      </c>
    </row>
    <row r="27" spans="2:11" s="339" customFormat="1" ht="14.45">
      <c r="B27" s="267">
        <v>5</v>
      </c>
      <c r="C27" s="570" t="s">
        <v>628</v>
      </c>
      <c r="D27" s="571"/>
      <c r="E27" s="572"/>
      <c r="F27" s="268" t="str">
        <f>IF(ISNUMBER(SEARCH("lower",'D. Screening Exercise'!$G$9)),TEXT('Dashboard - Scoring (Low)'!S17,"0")&amp;"/"&amp;TEXT('Dashboard - Scoring (Low)'!D17,"0"),TEXT('Dashboard - Scoring (High)'!S17,"0")&amp;"/"&amp;TEXT('Dashboard - Scoring (High)'!D17,"0"))</f>
        <v>0/6</v>
      </c>
      <c r="G27" s="269">
        <f>IF(ISNUMBER(SEARCH("lower",'D. Screening Exercise'!$G$9)),'Dashboard - Scoring (Low)'!S17/'Dashboard - Scoring (Low)'!$D17,'Dashboard - Scoring (High)'!S17/'Dashboard - Scoring (High)'!$D17)</f>
        <v>0</v>
      </c>
      <c r="H27" s="268" t="str">
        <f>IF(ISNUMBER(SEARCH("lower",'D. Screening Exercise'!$G$9)),TEXT('Dashboard - Scoring (Low)'!T17,"0")&amp;"/"&amp;TEXT('Dashboard - Scoring (Low)'!D17,"0"),TEXT('Dashboard - Scoring (High)'!T17,"0")&amp;"/"&amp;TEXT('Dashboard - Scoring (High)'!D17,"0"))</f>
        <v>0/6</v>
      </c>
      <c r="I27" s="269">
        <f>IF(ISNUMBER(SEARCH("lower",'D. Screening Exercise'!$G$9)),'Dashboard - Scoring (Low)'!T17/'Dashboard - Scoring (Low)'!$D17,'Dashboard - Scoring (High)'!T17/'Dashboard - Scoring (High)'!$D17)</f>
        <v>0</v>
      </c>
      <c r="J27" s="268" t="str">
        <f>IF(ISNUMBER(SEARCH("lower",'D. Screening Exercise'!$G$9)),TEXT('Dashboard - Scoring (Low)'!U17,"0")&amp;"/"&amp;TEXT('Dashboard - Scoring (Low)'!D17,"0"),TEXT('Dashboard - Scoring (High)'!U17,"0")&amp;"/"&amp;TEXT('Dashboard - Scoring (High)'!D17,"0"))</f>
        <v>0/6</v>
      </c>
      <c r="K27" s="269">
        <f>IF(ISNUMBER(SEARCH("lower",'D. Screening Exercise'!$G$9)),'Dashboard - Scoring (Low)'!U17/'Dashboard - Scoring (Low)'!$D17,'Dashboard - Scoring (High)'!U17/'Dashboard - Scoring (High)'!$D17)</f>
        <v>0</v>
      </c>
    </row>
    <row r="28" spans="2:11" s="339" customFormat="1" ht="14.45" collapsed="1">
      <c r="B28" s="267">
        <v>6</v>
      </c>
      <c r="C28" s="570" t="s">
        <v>55</v>
      </c>
      <c r="D28" s="571"/>
      <c r="E28" s="572"/>
      <c r="F28" s="268" t="str">
        <f>IF(ISNUMBER(SEARCH("lower",'D. Screening Exercise'!$G$9)),TEXT('Dashboard - Scoring (Low)'!S19,"0")&amp;"/"&amp;TEXT('Dashboard - Scoring (Low)'!D19,"0"),TEXT('Dashboard - Scoring (High)'!S19,"0")&amp;"/"&amp;TEXT('Dashboard - Scoring (High)'!D19,"0"))</f>
        <v>0/6</v>
      </c>
      <c r="G28" s="269">
        <f>IF(ISNUMBER(SEARCH("lower",'D. Screening Exercise'!$G$9)),'Dashboard - Scoring (Low)'!S19/'Dashboard - Scoring (Low)'!$D19,'Dashboard - Scoring (High)'!S19/'Dashboard - Scoring (High)'!$D19)</f>
        <v>0</v>
      </c>
      <c r="H28" s="268" t="str">
        <f>IF(ISNUMBER(SEARCH("lower",'D. Screening Exercise'!$G$9)),TEXT('Dashboard - Scoring (Low)'!T19,"0")&amp;"/"&amp;TEXT('Dashboard - Scoring (Low)'!D19,"0"),TEXT('Dashboard - Scoring (High)'!T19,"0")&amp;"/"&amp;TEXT('Dashboard - Scoring (High)'!D19,"0"))</f>
        <v>0/6</v>
      </c>
      <c r="I28" s="269">
        <f>IF(ISNUMBER(SEARCH("lower",'D. Screening Exercise'!$G$9)),'Dashboard - Scoring (Low)'!T19/'Dashboard - Scoring (Low)'!$D19,'Dashboard - Scoring (High)'!T19/'Dashboard - Scoring (High)'!$D19)</f>
        <v>0</v>
      </c>
      <c r="J28" s="268" t="str">
        <f>IF(ISNUMBER(SEARCH("lower",'D. Screening Exercise'!$G$9)),TEXT('Dashboard - Scoring (Low)'!U19,"0")&amp;"/"&amp;TEXT('Dashboard - Scoring (Low)'!D19,"0"),TEXT('Dashboard - Scoring (High)'!U19,"0")&amp;"/"&amp;TEXT('Dashboard - Scoring (High)'!D19,"0"))</f>
        <v>0/6</v>
      </c>
      <c r="K28" s="269">
        <f>IF(ISNUMBER(SEARCH("lower",'D. Screening Exercise'!$G$9)),'Dashboard - Scoring (Low)'!U19/'Dashboard - Scoring (Low)'!$D19,'Dashboard - Scoring (High)'!U19/'Dashboard - Scoring (High)'!$D19)</f>
        <v>0</v>
      </c>
    </row>
    <row r="29" spans="2:11" s="339" customFormat="1" ht="14.45" hidden="1" outlineLevel="1">
      <c r="B29" s="270">
        <v>6.1</v>
      </c>
      <c r="C29" s="567" t="s">
        <v>231</v>
      </c>
      <c r="D29" s="568"/>
      <c r="E29" s="569"/>
      <c r="F29" s="271" t="str">
        <f>IF(ISNUMBER(SEARCH("lower",'D. Screening Exercise'!$G$9)),TEXT('Dashboard - Scoring (Low)'!S20,"0")&amp;"/"&amp;TEXT('Dashboard - Scoring (Low)'!D20,"0"),TEXT('Dashboard - Scoring (High)'!S20,"0")&amp;"/"&amp;TEXT('Dashboard - Scoring (High)'!D20,"0"))</f>
        <v>0/1</v>
      </c>
      <c r="G29" s="272">
        <f>IF(ISNUMBER(SEARCH("lower",'D. Screening Exercise'!$G$9)),'Dashboard - Scoring (Low)'!S20/'Dashboard - Scoring (Low)'!$D20,'Dashboard - Scoring (High)'!S20/'Dashboard - Scoring (High)'!$D20)</f>
        <v>0</v>
      </c>
      <c r="H29" s="271" t="str">
        <f>IF(ISNUMBER(SEARCH("lower",'D. Screening Exercise'!$G$9)),TEXT('Dashboard - Scoring (Low)'!T20,"0")&amp;"/"&amp;TEXT('Dashboard - Scoring (Low)'!D20,"0"),TEXT('Dashboard - Scoring (High)'!T20,"0")&amp;"/"&amp;TEXT('Dashboard - Scoring (High)'!D20,"0"))</f>
        <v>0/1</v>
      </c>
      <c r="I29" s="272">
        <f>IF(ISNUMBER(SEARCH("lower",'D. Screening Exercise'!$G$9)),'Dashboard - Scoring (Low)'!T20/'Dashboard - Scoring (Low)'!$D20,'Dashboard - Scoring (High)'!T20/'Dashboard - Scoring (High)'!$D20)</f>
        <v>0</v>
      </c>
      <c r="J29" s="271" t="str">
        <f>IF(ISNUMBER(SEARCH("lower",'D. Screening Exercise'!$G$9)),TEXT('Dashboard - Scoring (Low)'!U20,"0")&amp;"/"&amp;TEXT('Dashboard - Scoring (Low)'!D20,"0"),TEXT('Dashboard - Scoring (High)'!U20,"0")&amp;"/"&amp;TEXT('Dashboard - Scoring (High)'!D20,"0"))</f>
        <v>0/1</v>
      </c>
      <c r="K29" s="272">
        <f>IF(ISNUMBER(SEARCH("lower",'D. Screening Exercise'!$G$9)),'Dashboard - Scoring (Low)'!U20/'Dashboard - Scoring (Low)'!$D20,'Dashboard - Scoring (High)'!U20/'Dashboard - Scoring (High)'!$D20)</f>
        <v>0</v>
      </c>
    </row>
    <row r="30" spans="2:11" s="339" customFormat="1" ht="14.45" hidden="1" outlineLevel="1">
      <c r="B30" s="270">
        <v>6.2</v>
      </c>
      <c r="C30" s="567" t="s">
        <v>232</v>
      </c>
      <c r="D30" s="568"/>
      <c r="E30" s="569"/>
      <c r="F30" s="271" t="str">
        <f>IF(ISNUMBER(SEARCH("lower",'D. Screening Exercise'!$G$9)),TEXT('Dashboard - Scoring (Low)'!S21,"0")&amp;"/"&amp;TEXT('Dashboard - Scoring (Low)'!D21,"0"),TEXT('Dashboard - Scoring (High)'!S21,"0")&amp;"/"&amp;TEXT('Dashboard - Scoring (High)'!D21,"0"))</f>
        <v>0/1</v>
      </c>
      <c r="G30" s="272">
        <f>IF(ISNUMBER(SEARCH("lower",'D. Screening Exercise'!$G$9)),'Dashboard - Scoring (Low)'!S21/'Dashboard - Scoring (Low)'!$D21,'Dashboard - Scoring (High)'!S21/'Dashboard - Scoring (High)'!$D21)</f>
        <v>0</v>
      </c>
      <c r="H30" s="271" t="str">
        <f>IF(ISNUMBER(SEARCH("lower",'D. Screening Exercise'!$G$9)),TEXT('Dashboard - Scoring (Low)'!T21,"0")&amp;"/"&amp;TEXT('Dashboard - Scoring (Low)'!D21,"0"),TEXT('Dashboard - Scoring (High)'!T21,"0")&amp;"/"&amp;TEXT('Dashboard - Scoring (High)'!D21,"0"))</f>
        <v>0/1</v>
      </c>
      <c r="I30" s="272">
        <f>IF(ISNUMBER(SEARCH("lower",'D. Screening Exercise'!$G$9)),'Dashboard - Scoring (Low)'!T21/'Dashboard - Scoring (Low)'!$D21,'Dashboard - Scoring (High)'!T21/'Dashboard - Scoring (High)'!$D21)</f>
        <v>0</v>
      </c>
      <c r="J30" s="271" t="str">
        <f>IF(ISNUMBER(SEARCH("lower",'D. Screening Exercise'!$G$9)),TEXT('Dashboard - Scoring (Low)'!U21,"0")&amp;"/"&amp;TEXT('Dashboard - Scoring (Low)'!D21,"0"),TEXT('Dashboard - Scoring (High)'!U21,"0")&amp;"/"&amp;TEXT('Dashboard - Scoring (High)'!D21,"0"))</f>
        <v>0/1</v>
      </c>
      <c r="K30" s="272">
        <f>IF(ISNUMBER(SEARCH("lower",'D. Screening Exercise'!$G$9)),'Dashboard - Scoring (Low)'!U21/'Dashboard - Scoring (Low)'!$D21,'Dashboard - Scoring (High)'!U21/'Dashboard - Scoring (High)'!$D21)</f>
        <v>0</v>
      </c>
    </row>
    <row r="31" spans="2:11" s="339" customFormat="1" ht="14.45" hidden="1" outlineLevel="1">
      <c r="B31" s="270">
        <v>6.3</v>
      </c>
      <c r="C31" s="567" t="s">
        <v>233</v>
      </c>
      <c r="D31" s="568"/>
      <c r="E31" s="569"/>
      <c r="F31" s="271" t="str">
        <f>IF(ISNUMBER(SEARCH("lower",'D. Screening Exercise'!$G$9)),TEXT('Dashboard - Scoring (Low)'!S22,"0")&amp;"/"&amp;TEXT('Dashboard - Scoring (Low)'!D22,"0"),TEXT('Dashboard - Scoring (High)'!S22,"0")&amp;"/"&amp;TEXT('Dashboard - Scoring (High)'!D22,"0"))</f>
        <v>0/4</v>
      </c>
      <c r="G31" s="272">
        <f>IF(ISNUMBER(SEARCH("lower",'D. Screening Exercise'!$G$9)),'Dashboard - Scoring (Low)'!S22/'Dashboard - Scoring (Low)'!$D22,'Dashboard - Scoring (High)'!S22/'Dashboard - Scoring (High)'!$D22)</f>
        <v>0</v>
      </c>
      <c r="H31" s="271" t="str">
        <f>IF(ISNUMBER(SEARCH("lower",'D. Screening Exercise'!$G$9)),TEXT('Dashboard - Scoring (Low)'!T22,"0")&amp;"/"&amp;TEXT('Dashboard - Scoring (Low)'!D22,"0"),TEXT('Dashboard - Scoring (High)'!T22,"0")&amp;"/"&amp;TEXT('Dashboard - Scoring (High)'!D22,"0"))</f>
        <v>0/4</v>
      </c>
      <c r="I31" s="272">
        <f>IF(ISNUMBER(SEARCH("lower",'D. Screening Exercise'!$G$9)),'Dashboard - Scoring (Low)'!T22/'Dashboard - Scoring (Low)'!$D22,'Dashboard - Scoring (High)'!T22/'Dashboard - Scoring (High)'!$D22)</f>
        <v>0</v>
      </c>
      <c r="J31" s="271" t="str">
        <f>IF(ISNUMBER(SEARCH("lower",'D. Screening Exercise'!$G$9)),TEXT('Dashboard - Scoring (Low)'!U22,"0")&amp;"/"&amp;TEXT('Dashboard - Scoring (Low)'!D22,"0"),TEXT('Dashboard - Scoring (High)'!U22,"0")&amp;"/"&amp;TEXT('Dashboard - Scoring (High)'!D22,"0"))</f>
        <v>0/4</v>
      </c>
      <c r="K31" s="272">
        <f>IF(ISNUMBER(SEARCH("lower",'D. Screening Exercise'!$G$9)),'Dashboard - Scoring (Low)'!U22/'Dashboard - Scoring (Low)'!$D22,'Dashboard - Scoring (High)'!U22/'Dashboard - Scoring (High)'!$D22)</f>
        <v>0</v>
      </c>
    </row>
    <row r="32" spans="2:11" s="339" customFormat="1" ht="14.45">
      <c r="B32" s="267">
        <v>7</v>
      </c>
      <c r="C32" s="570" t="s">
        <v>58</v>
      </c>
      <c r="D32" s="571"/>
      <c r="E32" s="572"/>
      <c r="F32" s="268" t="str">
        <f>IF(ISNUMBER(SEARCH("lower",'D. Screening Exercise'!$G$9)),TEXT('Dashboard - Scoring (Low)'!S23,"0")&amp;"/"&amp;TEXT('Dashboard - Scoring (Low)'!D23,"0"),TEXT('Dashboard - Scoring (High)'!S23,"0")&amp;"/"&amp;TEXT('Dashboard - Scoring (High)'!D23,"0"))</f>
        <v>0/1</v>
      </c>
      <c r="G32" s="269">
        <f>IF(ISNUMBER(SEARCH("lower",'D. Screening Exercise'!$G$9)),'Dashboard - Scoring (Low)'!S23/'Dashboard - Scoring (Low)'!$D23,'Dashboard - Scoring (High)'!S23/'Dashboard - Scoring (High)'!$D23)</f>
        <v>0</v>
      </c>
      <c r="H32" s="268" t="str">
        <f>IF(ISNUMBER(SEARCH("lower",'D. Screening Exercise'!$G$9)),TEXT('Dashboard - Scoring (Low)'!T23,"0")&amp;"/"&amp;TEXT('Dashboard - Scoring (Low)'!D23,"0"),TEXT('Dashboard - Scoring (High)'!T23,"0")&amp;"/"&amp;TEXT('Dashboard - Scoring (High)'!D23,"0"))</f>
        <v>0/1</v>
      </c>
      <c r="I32" s="269">
        <f>IF(ISNUMBER(SEARCH("lower",'D. Screening Exercise'!$G$9)),'Dashboard - Scoring (Low)'!T23/'Dashboard - Scoring (Low)'!$D23,'Dashboard - Scoring (High)'!T23/'Dashboard - Scoring (High)'!$D23)</f>
        <v>0</v>
      </c>
      <c r="J32" s="268" t="str">
        <f>IF(ISNUMBER(SEARCH("lower",'D. Screening Exercise'!$G$9)),TEXT('Dashboard - Scoring (Low)'!U23,"0")&amp;"/"&amp;TEXT('Dashboard - Scoring (Low)'!D23,"0"),TEXT('Dashboard - Scoring (High)'!U23,"0")&amp;"/"&amp;TEXT('Dashboard - Scoring (High)'!D23,"0"))</f>
        <v>0/1</v>
      </c>
      <c r="K32" s="269">
        <f>IF(ISNUMBER(SEARCH("lower",'D. Screening Exercise'!$G$9)),'Dashboard - Scoring (Low)'!U23/'Dashboard - Scoring (Low)'!$D23,'Dashboard - Scoring (High)'!U23/'Dashboard - Scoring (High)'!$D23)</f>
        <v>0</v>
      </c>
    </row>
    <row r="33" spans="1:11" ht="18.600000000000001" thickBot="1">
      <c r="A33" s="339"/>
      <c r="B33" s="565" t="s">
        <v>629</v>
      </c>
      <c r="C33" s="566"/>
      <c r="D33" s="566"/>
      <c r="E33" s="566"/>
      <c r="F33" s="273" t="str">
        <f>IF(ISNUMBER(SEARCH("lower",'D. Screening Exercise'!$G$9)),TEXT('Dashboard - Scoring (Low)'!S25,"0")&amp;"/"&amp;TEXT('Dashboard - Scoring (Low)'!D25,"0"),TEXT('Dashboard - Scoring (High)'!S25,"0")&amp;"/"&amp;TEXT('Dashboard - Scoring (High)'!D25,"0"))</f>
        <v>9/43</v>
      </c>
      <c r="G33" s="274">
        <f>IF(ISNUMBER(SEARCH("lower",'D. Screening Exercise'!$G$9)),'Dashboard - Scoring (Low)'!S25/'Dashboard - Scoring (Low)'!$D25,'Dashboard - Scoring (High)'!S25/'Dashboard - Scoring (High)'!$D25)</f>
        <v>0.20930232558139536</v>
      </c>
      <c r="H33" s="273" t="str">
        <f>IF(ISNUMBER(SEARCH("lower",'D. Screening Exercise'!$G$9)),TEXT('Dashboard - Scoring (Low)'!T25,"0")&amp;"/"&amp;TEXT('Dashboard - Scoring (Low)'!D25,"0"),TEXT('Dashboard - Scoring (High)'!T25,"0")&amp;"/"&amp;TEXT('Dashboard - Scoring (High)'!D25,"0"))</f>
        <v>0/43</v>
      </c>
      <c r="I33" s="274">
        <f>IF(ISNUMBER(SEARCH("lower",'D. Screening Exercise'!$G$9)),'Dashboard - Scoring (Low)'!T25/'Dashboard - Scoring (Low)'!$D25,'Dashboard - Scoring (High)'!T25/'Dashboard - Scoring (High)'!$D25)</f>
        <v>0</v>
      </c>
      <c r="J33" s="273" t="str">
        <f>IF(ISNUMBER(SEARCH("lower",'D. Screening Exercise'!$G$9)),TEXT('Dashboard - Scoring (Low)'!U25,"0")&amp;"/"&amp;TEXT('Dashboard - Scoring (Low)'!D25,"0"),TEXT('Dashboard - Scoring (High)'!U25,"0")&amp;"/"&amp;TEXT('Dashboard - Scoring (High)'!D25,"0"))</f>
        <v>0/43</v>
      </c>
      <c r="K33" s="274">
        <f>IF(ISNUMBER(SEARCH("lower",'D. Screening Exercise'!$G$9)),'Dashboard - Scoring (Low)'!U25/'Dashboard - Scoring (Low)'!$D25,'Dashboard - Scoring (High)'!U25/'Dashboard - Scoring (High)'!$D25)</f>
        <v>0</v>
      </c>
    </row>
    <row r="34" spans="1:11" ht="90.6" customHeight="1">
      <c r="A34" s="339"/>
      <c r="B34" s="339"/>
    </row>
    <row r="35" spans="1:11" hidden="1">
      <c r="A35" s="339"/>
      <c r="B35" s="339"/>
    </row>
    <row r="36" spans="1:11" hidden="1">
      <c r="A36" s="339"/>
      <c r="B36" s="339"/>
    </row>
    <row r="37" spans="1:11" hidden="1">
      <c r="A37" s="339"/>
      <c r="B37" s="339"/>
    </row>
    <row r="38" spans="1:11" hidden="1">
      <c r="A38" s="339"/>
      <c r="B38" s="339"/>
    </row>
  </sheetData>
  <sheetProtection sheet="1" objects="1" scenarios="1" formatRows="0" selectLockedCells="1"/>
  <mergeCells count="36">
    <mergeCell ref="B7:C7"/>
    <mergeCell ref="B8:C8"/>
    <mergeCell ref="B9:C9"/>
    <mergeCell ref="B13:B14"/>
    <mergeCell ref="C13:E14"/>
    <mergeCell ref="C16:E16"/>
    <mergeCell ref="C20:E20"/>
    <mergeCell ref="C24:E24"/>
    <mergeCell ref="C15:E15"/>
    <mergeCell ref="B4:N4"/>
    <mergeCell ref="H13:I13"/>
    <mergeCell ref="J13:K13"/>
    <mergeCell ref="F13:G13"/>
    <mergeCell ref="H7:I7"/>
    <mergeCell ref="H8:I8"/>
    <mergeCell ref="H9:I9"/>
    <mergeCell ref="H10:I10"/>
    <mergeCell ref="F7:G7"/>
    <mergeCell ref="F8:G8"/>
    <mergeCell ref="F9:G9"/>
    <mergeCell ref="F10:G10"/>
    <mergeCell ref="B33:E33"/>
    <mergeCell ref="C17:E17"/>
    <mergeCell ref="C18:E18"/>
    <mergeCell ref="C19:E19"/>
    <mergeCell ref="C21:E21"/>
    <mergeCell ref="C23:E23"/>
    <mergeCell ref="C25:E25"/>
    <mergeCell ref="C26:E26"/>
    <mergeCell ref="C29:E29"/>
    <mergeCell ref="C30:E30"/>
    <mergeCell ref="C31:E31"/>
    <mergeCell ref="C22:E22"/>
    <mergeCell ref="C32:E32"/>
    <mergeCell ref="C27:E27"/>
    <mergeCell ref="C28:E28"/>
  </mergeCells>
  <conditionalFormatting sqref="G15:G32">
    <cfRule type="cellIs" dxfId="457" priority="2" operator="greaterThanOrEqual">
      <formula>0.8</formula>
    </cfRule>
  </conditionalFormatting>
  <conditionalFormatting sqref="H10">
    <cfRule type="cellIs" dxfId="456" priority="4" operator="equal">
      <formula>1</formula>
    </cfRule>
    <cfRule type="cellIs" dxfId="455" priority="5" operator="lessThan">
      <formula>1</formula>
    </cfRule>
  </conditionalFormatting>
  <conditionalFormatting sqref="K15:K32">
    <cfRule type="cellIs" dxfId="454" priority="3" operator="lessThanOrEqual">
      <formula>0.8</formula>
    </cfRule>
  </conditionalFormatting>
  <pageMargins left="0.25" right="0.25" top="0.75" bottom="0.75" header="0.3" footer="0.3"/>
  <pageSetup paperSize="9" scale="4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3D74-1D6D-47F1-916E-D4E58787A5A5}">
  <sheetPr codeName="Sheet31">
    <tabColor theme="1"/>
    <pageSetUpPr autoPageBreaks="0" fitToPage="1"/>
  </sheetPr>
  <dimension ref="A1:Y154"/>
  <sheetViews>
    <sheetView topLeftCell="D1" workbookViewId="0"/>
  </sheetViews>
  <sheetFormatPr defaultColWidth="0" defaultRowHeight="14.1" customHeight="1" zeroHeight="1"/>
  <cols>
    <col min="1" max="2" width="9.140625" style="18" hidden="1" customWidth="1"/>
    <col min="3" max="3" width="8.85546875" style="18" hidden="1" customWidth="1"/>
    <col min="4" max="4" width="26.85546875" style="24" customWidth="1"/>
    <col min="5" max="5" width="26" style="24" customWidth="1"/>
    <col min="6" max="6" width="17" style="24" customWidth="1"/>
    <col min="7" max="7" width="22.85546875" style="24" customWidth="1"/>
    <col min="8" max="8" width="77" style="18" customWidth="1"/>
    <col min="9" max="9" width="24.85546875" style="20" customWidth="1"/>
    <col min="10" max="10" width="73.42578125" style="18" customWidth="1"/>
    <col min="11" max="11" width="53.140625" style="24" customWidth="1"/>
    <col min="12" max="12" width="29.140625" style="24" customWidth="1"/>
    <col min="13" max="13" width="40.85546875" style="18" customWidth="1"/>
    <col min="14" max="14" width="18.42578125" style="18" customWidth="1"/>
    <col min="15" max="15" width="20.5703125" style="18" customWidth="1"/>
    <col min="16" max="16" width="37.85546875" style="18" customWidth="1"/>
    <col min="17" max="17" width="37.140625" style="18" customWidth="1"/>
    <col min="18" max="18" width="69.85546875" style="18" hidden="1" customWidth="1"/>
    <col min="19" max="19" width="233.140625" style="18" hidden="1" customWidth="1"/>
    <col min="20" max="16384" width="9.140625" style="18" hidden="1"/>
  </cols>
  <sheetData>
    <row r="1" spans="1:25" ht="18">
      <c r="D1" s="56"/>
      <c r="E1" s="56"/>
      <c r="F1" s="56"/>
      <c r="G1" s="56"/>
      <c r="H1" s="55"/>
      <c r="I1" s="57"/>
      <c r="J1" s="55"/>
      <c r="K1" s="56"/>
      <c r="L1" s="56"/>
      <c r="M1" s="55"/>
      <c r="N1" s="55"/>
      <c r="O1" s="55"/>
      <c r="P1" s="55"/>
      <c r="Q1" s="55"/>
    </row>
    <row r="2" spans="1:25" ht="46.5" customHeight="1">
      <c r="E2" s="104" t="s">
        <v>630</v>
      </c>
      <c r="F2" s="23"/>
      <c r="G2" s="58"/>
      <c r="H2" s="58"/>
      <c r="I2" s="59"/>
      <c r="J2" s="58"/>
      <c r="K2" s="58"/>
      <c r="L2" s="58"/>
      <c r="M2" s="58"/>
      <c r="N2" s="58"/>
      <c r="O2" s="58"/>
      <c r="P2" s="58"/>
      <c r="Q2" s="58"/>
      <c r="R2" s="19"/>
      <c r="S2" s="19"/>
      <c r="T2" s="19"/>
      <c r="U2" s="19"/>
      <c r="V2" s="19"/>
      <c r="W2" s="19"/>
      <c r="X2" s="19"/>
      <c r="Y2" s="19"/>
    </row>
    <row r="3" spans="1:25" ht="35.1">
      <c r="D3" s="18"/>
      <c r="E3" s="105" t="s">
        <v>631</v>
      </c>
      <c r="F3" s="26"/>
      <c r="G3" s="27"/>
      <c r="H3" s="27"/>
      <c r="I3" s="35"/>
      <c r="J3" s="27"/>
      <c r="K3" s="27"/>
      <c r="L3" s="27"/>
      <c r="M3" s="27"/>
      <c r="N3" s="27"/>
      <c r="O3" s="27"/>
      <c r="P3" s="27"/>
      <c r="Q3" s="27"/>
      <c r="R3" s="19"/>
      <c r="S3" s="19"/>
      <c r="T3" s="19"/>
      <c r="U3" s="19"/>
      <c r="V3" s="19"/>
      <c r="W3" s="19"/>
      <c r="X3" s="19"/>
      <c r="Y3" s="19"/>
    </row>
    <row r="4" spans="1:25" ht="57.6" customHeight="1">
      <c r="D4" s="18"/>
      <c r="E4" s="591" t="s">
        <v>632</v>
      </c>
      <c r="F4" s="591"/>
      <c r="G4" s="591"/>
      <c r="H4" s="591"/>
      <c r="I4" s="591"/>
      <c r="J4" s="591"/>
      <c r="K4" s="591"/>
      <c r="L4" s="591"/>
      <c r="M4" s="27"/>
      <c r="N4" s="27"/>
      <c r="O4" s="27"/>
      <c r="P4" s="27"/>
      <c r="Q4" s="27"/>
      <c r="R4" s="19"/>
      <c r="S4" s="19"/>
      <c r="T4" s="19"/>
      <c r="U4" s="19"/>
      <c r="V4" s="19"/>
      <c r="W4" s="19"/>
      <c r="X4" s="19"/>
      <c r="Y4" s="19"/>
    </row>
    <row r="5" spans="1:25" s="44" customFormat="1" ht="78">
      <c r="C5" s="45"/>
      <c r="D5" s="67" t="s">
        <v>633</v>
      </c>
      <c r="E5" s="107" t="s">
        <v>634</v>
      </c>
      <c r="F5" s="107" t="s">
        <v>461</v>
      </c>
      <c r="G5" s="67" t="s">
        <v>635</v>
      </c>
      <c r="H5" s="107" t="s">
        <v>211</v>
      </c>
      <c r="I5" s="109" t="s">
        <v>636</v>
      </c>
      <c r="J5" s="108" t="s">
        <v>637</v>
      </c>
      <c r="K5" s="68" t="s">
        <v>638</v>
      </c>
      <c r="L5" s="68" t="s">
        <v>639</v>
      </c>
      <c r="M5" s="68" t="s">
        <v>212</v>
      </c>
      <c r="N5" s="110" t="s">
        <v>640</v>
      </c>
      <c r="O5" s="110" t="s">
        <v>641</v>
      </c>
      <c r="P5" s="110" t="s">
        <v>642</v>
      </c>
      <c r="Q5" s="69" t="s">
        <v>643</v>
      </c>
    </row>
    <row r="6" spans="1:25" s="21" customFormat="1" ht="188.1" customHeight="1">
      <c r="A6" s="21" t="e" cm="1">
        <f t="array" ref="A6">_xlfn._xlws.SORT(_xlfn._xlws.FILTER(#REF!,#REF!=TRUE),1,1)</f>
        <v>#REF!</v>
      </c>
      <c r="C6" s="60"/>
      <c r="D6" s="70"/>
      <c r="E6" s="61"/>
      <c r="F6" s="61"/>
      <c r="G6" s="61"/>
      <c r="H6" s="61"/>
      <c r="I6" s="62"/>
      <c r="J6" s="61"/>
      <c r="K6" s="61"/>
      <c r="L6" s="61"/>
      <c r="M6" s="63"/>
      <c r="N6" s="63"/>
      <c r="O6" s="63"/>
      <c r="P6" s="63"/>
      <c r="Q6" s="63"/>
    </row>
    <row r="7" spans="1:25" s="21" customFormat="1" ht="188.1" customHeight="1">
      <c r="C7" s="64"/>
      <c r="D7" s="70"/>
      <c r="E7" s="61"/>
      <c r="F7" s="61"/>
      <c r="G7" s="61"/>
      <c r="H7" s="61"/>
      <c r="I7" s="62"/>
      <c r="J7" s="61"/>
      <c r="K7" s="61"/>
      <c r="L7" s="61"/>
      <c r="M7" s="63"/>
      <c r="N7" s="63"/>
      <c r="O7" s="63"/>
      <c r="P7" s="63"/>
      <c r="Q7" s="63"/>
    </row>
    <row r="8" spans="1:25" s="21" customFormat="1" ht="188.1" customHeight="1">
      <c r="C8" s="64"/>
      <c r="D8" s="70"/>
      <c r="E8" s="61"/>
      <c r="F8" s="61"/>
      <c r="G8" s="61"/>
      <c r="H8" s="61"/>
      <c r="I8" s="62"/>
      <c r="J8" s="61"/>
      <c r="K8" s="61"/>
      <c r="L8" s="61"/>
      <c r="M8" s="63"/>
      <c r="N8" s="63"/>
      <c r="O8" s="63"/>
      <c r="P8" s="63"/>
      <c r="Q8" s="63"/>
    </row>
    <row r="9" spans="1:25" s="21" customFormat="1" ht="188.1" customHeight="1">
      <c r="C9" s="64"/>
      <c r="D9" s="70"/>
      <c r="E9" s="61"/>
      <c r="F9" s="61"/>
      <c r="G9" s="61"/>
      <c r="H9" s="61"/>
      <c r="I9" s="62"/>
      <c r="J9" s="61"/>
      <c r="K9" s="61"/>
      <c r="L9" s="61"/>
      <c r="M9" s="63"/>
      <c r="N9" s="63"/>
      <c r="O9" s="63"/>
      <c r="P9" s="63"/>
      <c r="Q9" s="63"/>
    </row>
    <row r="10" spans="1:25" s="21" customFormat="1" ht="188.1" customHeight="1">
      <c r="C10" s="64"/>
      <c r="D10" s="70"/>
      <c r="E10" s="61"/>
      <c r="F10" s="61"/>
      <c r="G10" s="61"/>
      <c r="H10" s="61"/>
      <c r="I10" s="62"/>
      <c r="J10" s="61"/>
      <c r="K10" s="61"/>
      <c r="L10" s="61"/>
      <c r="M10" s="63"/>
      <c r="N10" s="63"/>
      <c r="O10" s="63"/>
      <c r="P10" s="63"/>
      <c r="Q10" s="63"/>
    </row>
    <row r="11" spans="1:25" s="21" customFormat="1" ht="188.1" customHeight="1">
      <c r="C11" s="64"/>
      <c r="D11" s="70"/>
      <c r="E11" s="61"/>
      <c r="F11" s="61"/>
      <c r="G11" s="61"/>
      <c r="H11" s="61"/>
      <c r="I11" s="62"/>
      <c r="J11" s="61"/>
      <c r="K11" s="61"/>
      <c r="L11" s="61"/>
      <c r="M11" s="63"/>
      <c r="N11" s="63"/>
      <c r="O11" s="63"/>
      <c r="P11" s="63"/>
      <c r="Q11" s="63"/>
    </row>
    <row r="12" spans="1:25" s="21" customFormat="1" ht="188.1" customHeight="1">
      <c r="C12" s="64"/>
      <c r="D12" s="70"/>
      <c r="E12" s="61"/>
      <c r="F12" s="61"/>
      <c r="G12" s="61"/>
      <c r="H12" s="61"/>
      <c r="I12" s="62"/>
      <c r="J12" s="61"/>
      <c r="K12" s="61"/>
      <c r="L12" s="61"/>
      <c r="M12" s="63"/>
      <c r="N12" s="63"/>
      <c r="O12" s="63"/>
      <c r="P12" s="63"/>
      <c r="Q12" s="63"/>
    </row>
    <row r="13" spans="1:25" s="21" customFormat="1" ht="188.1" customHeight="1">
      <c r="C13" s="64"/>
      <c r="D13" s="70"/>
      <c r="E13" s="61"/>
      <c r="F13" s="61"/>
      <c r="G13" s="61"/>
      <c r="H13" s="61"/>
      <c r="I13" s="62"/>
      <c r="J13" s="61"/>
      <c r="K13" s="61"/>
      <c r="L13" s="61"/>
      <c r="M13" s="63"/>
      <c r="N13" s="63"/>
      <c r="O13" s="63"/>
      <c r="P13" s="63"/>
      <c r="Q13" s="63"/>
    </row>
    <row r="14" spans="1:25" s="21" customFormat="1" ht="188.1" customHeight="1">
      <c r="C14" s="64"/>
      <c r="D14" s="70"/>
      <c r="E14" s="61"/>
      <c r="F14" s="61"/>
      <c r="G14" s="61"/>
      <c r="H14" s="61"/>
      <c r="I14" s="62"/>
      <c r="J14" s="61"/>
      <c r="K14" s="61"/>
      <c r="L14" s="61"/>
      <c r="M14" s="63"/>
      <c r="N14" s="63"/>
      <c r="O14" s="63"/>
      <c r="P14" s="63"/>
      <c r="Q14" s="63"/>
    </row>
    <row r="15" spans="1:25" s="21" customFormat="1" ht="188.1" customHeight="1">
      <c r="C15" s="64"/>
      <c r="D15" s="70"/>
      <c r="E15" s="61"/>
      <c r="F15" s="61"/>
      <c r="G15" s="61"/>
      <c r="H15" s="61"/>
      <c r="I15" s="62"/>
      <c r="J15" s="61"/>
      <c r="K15" s="61"/>
      <c r="L15" s="61"/>
      <c r="M15" s="63"/>
      <c r="N15" s="63"/>
      <c r="O15" s="63"/>
      <c r="P15" s="63"/>
      <c r="Q15" s="63"/>
    </row>
    <row r="16" spans="1:25" s="21" customFormat="1" ht="188.1" customHeight="1">
      <c r="C16" s="64"/>
      <c r="D16" s="70"/>
      <c r="E16" s="61"/>
      <c r="F16" s="61"/>
      <c r="G16" s="61"/>
      <c r="H16" s="61"/>
      <c r="I16" s="62"/>
      <c r="J16" s="61"/>
      <c r="K16" s="61"/>
      <c r="L16" s="61"/>
      <c r="M16" s="63"/>
      <c r="N16" s="63"/>
      <c r="O16" s="63"/>
      <c r="P16" s="63"/>
      <c r="Q16" s="63"/>
    </row>
    <row r="17" spans="3:17" s="21" customFormat="1" ht="188.1" customHeight="1">
      <c r="C17" s="64"/>
      <c r="D17" s="70"/>
      <c r="E17" s="61"/>
      <c r="F17" s="61"/>
      <c r="G17" s="61"/>
      <c r="H17" s="65"/>
      <c r="I17" s="62"/>
      <c r="J17" s="65"/>
      <c r="K17" s="65"/>
      <c r="L17" s="65"/>
      <c r="M17" s="66"/>
      <c r="N17" s="66"/>
      <c r="O17" s="66"/>
      <c r="P17" s="66"/>
      <c r="Q17" s="66"/>
    </row>
    <row r="18" spans="3:17" s="21" customFormat="1" ht="188.1" customHeight="1">
      <c r="C18" s="64"/>
      <c r="D18" s="70"/>
      <c r="E18" s="61"/>
      <c r="F18" s="61"/>
      <c r="G18" s="61"/>
      <c r="H18" s="65"/>
      <c r="I18" s="62"/>
      <c r="J18" s="65"/>
      <c r="K18" s="65"/>
      <c r="L18" s="65"/>
      <c r="M18" s="66"/>
      <c r="N18" s="66"/>
      <c r="O18" s="66"/>
      <c r="P18" s="66"/>
      <c r="Q18" s="66"/>
    </row>
    <row r="19" spans="3:17" s="21" customFormat="1" ht="188.1" customHeight="1">
      <c r="C19" s="64"/>
      <c r="D19" s="70"/>
      <c r="E19" s="61"/>
      <c r="F19" s="61"/>
      <c r="G19" s="61"/>
      <c r="H19" s="65"/>
      <c r="I19" s="62"/>
      <c r="J19" s="65"/>
      <c r="K19" s="65"/>
      <c r="L19" s="65"/>
      <c r="M19" s="66"/>
      <c r="N19" s="66"/>
      <c r="O19" s="66"/>
      <c r="P19" s="66"/>
      <c r="Q19" s="66"/>
    </row>
    <row r="20" spans="3:17" s="21" customFormat="1" ht="188.1" customHeight="1">
      <c r="C20" s="64"/>
      <c r="D20" s="70"/>
      <c r="E20" s="61"/>
      <c r="F20" s="61"/>
      <c r="G20" s="61"/>
      <c r="H20" s="65"/>
      <c r="I20" s="62"/>
      <c r="J20" s="65"/>
      <c r="K20" s="65"/>
      <c r="L20" s="65"/>
      <c r="M20" s="66"/>
      <c r="N20" s="66"/>
      <c r="O20" s="66"/>
      <c r="P20" s="66"/>
      <c r="Q20" s="66"/>
    </row>
    <row r="21" spans="3:17" s="21" customFormat="1" ht="188.1" customHeight="1">
      <c r="C21" s="64"/>
      <c r="D21" s="70"/>
      <c r="E21" s="61"/>
      <c r="F21" s="61"/>
      <c r="G21" s="61"/>
      <c r="H21" s="65"/>
      <c r="I21" s="62"/>
      <c r="J21" s="65"/>
      <c r="K21" s="65"/>
      <c r="L21" s="65"/>
      <c r="M21" s="66"/>
      <c r="N21" s="66"/>
      <c r="O21" s="66"/>
      <c r="P21" s="66"/>
      <c r="Q21" s="66"/>
    </row>
    <row r="22" spans="3:17" s="21" customFormat="1" ht="188.1" customHeight="1">
      <c r="C22" s="64"/>
      <c r="D22" s="70"/>
      <c r="E22" s="61"/>
      <c r="F22" s="61"/>
      <c r="G22" s="61"/>
      <c r="H22" s="65"/>
      <c r="I22" s="62"/>
      <c r="J22" s="65"/>
      <c r="K22" s="65"/>
      <c r="L22" s="65"/>
      <c r="M22" s="66"/>
      <c r="N22" s="66"/>
      <c r="O22" s="66"/>
      <c r="P22" s="66"/>
      <c r="Q22" s="66"/>
    </row>
    <row r="23" spans="3:17" s="21" customFormat="1" ht="188.1" customHeight="1">
      <c r="C23" s="64"/>
      <c r="D23" s="70"/>
      <c r="E23" s="61"/>
      <c r="F23" s="61"/>
      <c r="G23" s="61"/>
      <c r="H23" s="65"/>
      <c r="I23" s="62"/>
      <c r="J23" s="65"/>
      <c r="K23" s="65"/>
      <c r="L23" s="65"/>
      <c r="M23" s="66"/>
      <c r="N23" s="66"/>
      <c r="O23" s="66"/>
      <c r="P23" s="66"/>
      <c r="Q23" s="66"/>
    </row>
    <row r="24" spans="3:17" s="21" customFormat="1" ht="188.1" customHeight="1">
      <c r="C24" s="64"/>
      <c r="D24" s="70"/>
      <c r="E24" s="61"/>
      <c r="F24" s="61"/>
      <c r="G24" s="61"/>
      <c r="H24" s="65"/>
      <c r="I24" s="62"/>
      <c r="J24" s="65"/>
      <c r="K24" s="65"/>
      <c r="L24" s="65"/>
      <c r="M24" s="66"/>
      <c r="N24" s="66"/>
      <c r="O24" s="66"/>
      <c r="P24" s="66"/>
      <c r="Q24" s="66"/>
    </row>
    <row r="25" spans="3:17" s="21" customFormat="1" ht="188.1" customHeight="1">
      <c r="C25" s="64"/>
      <c r="D25" s="70"/>
      <c r="E25" s="61"/>
      <c r="F25" s="61"/>
      <c r="G25" s="61"/>
      <c r="H25" s="65"/>
      <c r="I25" s="62"/>
      <c r="J25" s="65"/>
      <c r="K25" s="65"/>
      <c r="L25" s="65"/>
      <c r="M25" s="66"/>
      <c r="N25" s="66"/>
      <c r="O25" s="66"/>
      <c r="P25" s="66"/>
      <c r="Q25" s="66"/>
    </row>
    <row r="26" spans="3:17" s="21" customFormat="1" ht="188.1" customHeight="1">
      <c r="C26" s="64"/>
      <c r="D26" s="70"/>
      <c r="E26" s="61"/>
      <c r="F26" s="61"/>
      <c r="G26" s="61"/>
      <c r="H26" s="65"/>
      <c r="I26" s="62"/>
      <c r="J26" s="65"/>
      <c r="K26" s="65"/>
      <c r="L26" s="65"/>
      <c r="M26" s="66"/>
      <c r="N26" s="66"/>
      <c r="O26" s="66"/>
      <c r="P26" s="66"/>
      <c r="Q26" s="66"/>
    </row>
    <row r="27" spans="3:17" s="21" customFormat="1" ht="188.1" customHeight="1">
      <c r="C27" s="64"/>
      <c r="D27" s="70"/>
      <c r="E27" s="61"/>
      <c r="F27" s="61"/>
      <c r="G27" s="61"/>
      <c r="H27" s="65"/>
      <c r="I27" s="62"/>
      <c r="J27" s="65"/>
      <c r="K27" s="65"/>
      <c r="L27" s="65"/>
      <c r="M27" s="66"/>
      <c r="N27" s="66"/>
      <c r="O27" s="66"/>
      <c r="P27" s="66"/>
      <c r="Q27" s="66"/>
    </row>
    <row r="28" spans="3:17" s="21" customFormat="1" ht="188.1" customHeight="1">
      <c r="C28" s="64"/>
      <c r="D28" s="70"/>
      <c r="E28" s="61"/>
      <c r="F28" s="61"/>
      <c r="G28" s="61"/>
      <c r="H28" s="65"/>
      <c r="I28" s="62"/>
      <c r="J28" s="65"/>
      <c r="K28" s="65"/>
      <c r="L28" s="65"/>
      <c r="M28" s="66"/>
      <c r="N28" s="66"/>
      <c r="O28" s="66"/>
      <c r="P28" s="66"/>
      <c r="Q28" s="66"/>
    </row>
    <row r="29" spans="3:17" s="21" customFormat="1" ht="188.1" customHeight="1">
      <c r="C29" s="64"/>
      <c r="D29" s="70"/>
      <c r="E29" s="61"/>
      <c r="F29" s="61"/>
      <c r="G29" s="61"/>
      <c r="H29" s="61"/>
      <c r="I29" s="62"/>
      <c r="J29" s="61"/>
      <c r="K29" s="61"/>
      <c r="L29" s="61"/>
      <c r="M29" s="63"/>
      <c r="N29" s="63"/>
      <c r="O29" s="63"/>
      <c r="P29" s="63"/>
      <c r="Q29" s="63"/>
    </row>
    <row r="30" spans="3:17" s="21" customFormat="1" ht="188.1" customHeight="1">
      <c r="C30" s="64"/>
      <c r="D30" s="70"/>
      <c r="E30" s="61"/>
      <c r="F30" s="61"/>
      <c r="G30" s="61"/>
      <c r="H30" s="61"/>
      <c r="I30" s="62"/>
      <c r="J30" s="61"/>
      <c r="K30" s="61"/>
      <c r="L30" s="61"/>
      <c r="M30" s="63"/>
      <c r="N30" s="63"/>
      <c r="O30" s="63"/>
      <c r="P30" s="63"/>
      <c r="Q30" s="63"/>
    </row>
    <row r="31" spans="3:17" s="21" customFormat="1" ht="188.1" customHeight="1">
      <c r="C31" s="64"/>
      <c r="D31" s="70"/>
      <c r="E31" s="61"/>
      <c r="F31" s="61"/>
      <c r="G31" s="61"/>
      <c r="H31" s="61"/>
      <c r="I31" s="62"/>
      <c r="J31" s="61"/>
      <c r="K31" s="61"/>
      <c r="L31" s="61"/>
      <c r="M31" s="63"/>
      <c r="N31" s="63"/>
      <c r="O31" s="63"/>
      <c r="P31" s="63"/>
      <c r="Q31" s="63"/>
    </row>
    <row r="32" spans="3:17" s="21" customFormat="1" ht="188.1" customHeight="1">
      <c r="C32" s="64"/>
      <c r="D32" s="70"/>
      <c r="E32" s="61"/>
      <c r="F32" s="61"/>
      <c r="G32" s="61"/>
      <c r="H32" s="61"/>
      <c r="I32" s="62"/>
      <c r="J32" s="61"/>
      <c r="K32" s="61"/>
      <c r="L32" s="61"/>
      <c r="M32" s="63"/>
      <c r="N32" s="63"/>
      <c r="O32" s="63"/>
      <c r="P32" s="63"/>
      <c r="Q32" s="63"/>
    </row>
    <row r="33" spans="3:17" s="21" customFormat="1" ht="188.1" customHeight="1">
      <c r="C33" s="64"/>
      <c r="D33" s="70"/>
      <c r="E33" s="61"/>
      <c r="F33" s="61"/>
      <c r="G33" s="61"/>
      <c r="H33" s="61"/>
      <c r="I33" s="62"/>
      <c r="J33" s="61"/>
      <c r="K33" s="61"/>
      <c r="L33" s="61"/>
      <c r="M33" s="63"/>
      <c r="N33" s="63"/>
      <c r="O33" s="63"/>
      <c r="P33" s="63"/>
      <c r="Q33" s="63"/>
    </row>
    <row r="34" spans="3:17" s="21" customFormat="1" ht="188.1" customHeight="1">
      <c r="C34" s="64"/>
      <c r="D34" s="70"/>
      <c r="E34" s="61"/>
      <c r="F34" s="61"/>
      <c r="G34" s="61"/>
      <c r="H34" s="61"/>
      <c r="I34" s="62"/>
      <c r="J34" s="61"/>
      <c r="K34" s="61"/>
      <c r="L34" s="61"/>
      <c r="M34" s="63"/>
      <c r="N34" s="63"/>
      <c r="O34" s="63"/>
      <c r="P34" s="63"/>
      <c r="Q34" s="63"/>
    </row>
    <row r="35" spans="3:17" s="21" customFormat="1" ht="188.1" customHeight="1">
      <c r="C35" s="64"/>
      <c r="D35" s="71"/>
      <c r="E35" s="61"/>
      <c r="F35" s="61"/>
      <c r="G35" s="61"/>
      <c r="H35" s="61"/>
      <c r="I35" s="62"/>
      <c r="J35" s="61"/>
      <c r="K35" s="61"/>
      <c r="L35" s="61"/>
      <c r="M35" s="63"/>
      <c r="N35" s="63"/>
      <c r="O35" s="63"/>
      <c r="P35" s="63"/>
      <c r="Q35" s="63"/>
    </row>
    <row r="36" spans="3:17" s="21" customFormat="1" ht="188.1" customHeight="1">
      <c r="C36" s="64"/>
      <c r="D36" s="70"/>
      <c r="E36" s="61"/>
      <c r="F36" s="61"/>
      <c r="G36" s="61"/>
      <c r="H36" s="61"/>
      <c r="I36" s="62"/>
      <c r="J36" s="61"/>
      <c r="K36" s="61"/>
      <c r="L36" s="61"/>
      <c r="M36" s="63"/>
      <c r="N36" s="63"/>
      <c r="O36" s="63"/>
      <c r="P36" s="63"/>
      <c r="Q36" s="63"/>
    </row>
    <row r="37" spans="3:17" s="21" customFormat="1" ht="188.1" customHeight="1">
      <c r="C37" s="64"/>
      <c r="D37" s="70"/>
      <c r="E37" s="61"/>
      <c r="F37" s="61"/>
      <c r="G37" s="61"/>
      <c r="H37" s="61"/>
      <c r="I37" s="62"/>
      <c r="J37" s="61"/>
      <c r="K37" s="61"/>
      <c r="L37" s="61"/>
      <c r="M37" s="63"/>
      <c r="N37" s="63"/>
      <c r="O37" s="63"/>
      <c r="P37" s="63"/>
      <c r="Q37" s="63"/>
    </row>
    <row r="38" spans="3:17" s="21" customFormat="1" ht="188.1" customHeight="1">
      <c r="C38" s="64"/>
      <c r="D38" s="70"/>
      <c r="E38" s="61"/>
      <c r="F38" s="61"/>
      <c r="G38" s="61"/>
      <c r="H38" s="61"/>
      <c r="I38" s="62"/>
      <c r="J38" s="61"/>
      <c r="K38" s="61"/>
      <c r="L38" s="61"/>
      <c r="M38" s="63"/>
      <c r="N38" s="63"/>
      <c r="O38" s="63"/>
      <c r="P38" s="63"/>
      <c r="Q38" s="63"/>
    </row>
    <row r="39" spans="3:17" s="21" customFormat="1" ht="188.1" customHeight="1">
      <c r="C39" s="64"/>
      <c r="D39" s="70"/>
      <c r="E39" s="61"/>
      <c r="F39" s="61"/>
      <c r="G39" s="61"/>
      <c r="H39" s="61"/>
      <c r="I39" s="62"/>
      <c r="J39" s="61"/>
      <c r="K39" s="61"/>
      <c r="L39" s="61"/>
      <c r="M39" s="63"/>
      <c r="N39" s="63"/>
      <c r="O39" s="63"/>
      <c r="P39" s="63"/>
      <c r="Q39" s="63"/>
    </row>
    <row r="40" spans="3:17" s="21" customFormat="1" ht="188.1" customHeight="1">
      <c r="C40" s="64"/>
      <c r="D40" s="70"/>
      <c r="E40" s="61"/>
      <c r="F40" s="61"/>
      <c r="G40" s="61"/>
      <c r="H40" s="61"/>
      <c r="I40" s="62"/>
      <c r="J40" s="61"/>
      <c r="K40" s="61"/>
      <c r="L40" s="61"/>
      <c r="M40" s="63"/>
      <c r="N40" s="63"/>
      <c r="O40" s="63"/>
      <c r="P40" s="63"/>
      <c r="Q40" s="63"/>
    </row>
    <row r="41" spans="3:17" s="21" customFormat="1" ht="188.1" customHeight="1">
      <c r="C41" s="64"/>
      <c r="D41" s="70"/>
      <c r="E41" s="61"/>
      <c r="F41" s="61"/>
      <c r="G41" s="61"/>
      <c r="H41" s="61"/>
      <c r="I41" s="62"/>
      <c r="J41" s="61"/>
      <c r="K41" s="61"/>
      <c r="L41" s="61"/>
      <c r="M41" s="63"/>
      <c r="N41" s="63"/>
      <c r="O41" s="63"/>
      <c r="P41" s="63"/>
      <c r="Q41" s="63"/>
    </row>
    <row r="42" spans="3:17" s="21" customFormat="1" ht="188.1" customHeight="1">
      <c r="C42" s="64"/>
      <c r="D42" s="70"/>
      <c r="E42" s="61"/>
      <c r="F42" s="61"/>
      <c r="G42" s="61"/>
      <c r="H42" s="61"/>
      <c r="I42" s="62"/>
      <c r="J42" s="61"/>
      <c r="K42" s="61"/>
      <c r="L42" s="61"/>
      <c r="M42" s="63"/>
      <c r="N42" s="63"/>
      <c r="O42" s="63"/>
      <c r="P42" s="63"/>
      <c r="Q42" s="63"/>
    </row>
    <row r="43" spans="3:17" s="21" customFormat="1" ht="188.1" customHeight="1">
      <c r="C43" s="64"/>
      <c r="D43" s="70"/>
      <c r="E43" s="61"/>
      <c r="F43" s="61"/>
      <c r="G43" s="61"/>
      <c r="H43" s="61"/>
      <c r="I43" s="62"/>
      <c r="J43" s="61"/>
      <c r="K43" s="61"/>
      <c r="L43" s="61"/>
      <c r="M43" s="63"/>
      <c r="N43" s="63"/>
      <c r="O43" s="63"/>
      <c r="P43" s="63"/>
      <c r="Q43" s="63"/>
    </row>
    <row r="44" spans="3:17" s="21" customFormat="1" ht="188.1" customHeight="1">
      <c r="C44" s="64"/>
      <c r="D44" s="70"/>
      <c r="E44" s="61"/>
      <c r="F44" s="61"/>
      <c r="G44" s="61"/>
      <c r="H44" s="61"/>
      <c r="I44" s="62"/>
      <c r="J44" s="61"/>
      <c r="K44" s="61"/>
      <c r="L44" s="61"/>
      <c r="M44" s="63"/>
      <c r="N44" s="63"/>
      <c r="O44" s="63"/>
      <c r="P44" s="63"/>
      <c r="Q44" s="63"/>
    </row>
    <row r="45" spans="3:17" s="21" customFormat="1" ht="188.1" customHeight="1">
      <c r="C45" s="64"/>
      <c r="D45" s="70"/>
      <c r="E45" s="61"/>
      <c r="F45" s="61"/>
      <c r="G45" s="61"/>
      <c r="H45" s="61"/>
      <c r="I45" s="62"/>
      <c r="J45" s="61"/>
      <c r="K45" s="61"/>
      <c r="L45" s="61"/>
      <c r="M45" s="63"/>
      <c r="N45" s="63"/>
      <c r="O45" s="63"/>
      <c r="P45" s="63"/>
      <c r="Q45" s="63"/>
    </row>
    <row r="46" spans="3:17" s="21" customFormat="1" ht="188.1" customHeight="1">
      <c r="C46" s="64"/>
      <c r="D46" s="70"/>
      <c r="E46" s="61"/>
      <c r="F46" s="61"/>
      <c r="G46" s="61"/>
      <c r="H46" s="61"/>
      <c r="I46" s="62"/>
      <c r="J46" s="61"/>
      <c r="K46" s="61"/>
      <c r="L46" s="61"/>
      <c r="M46" s="63"/>
      <c r="N46" s="63"/>
      <c r="O46" s="63"/>
      <c r="P46" s="63"/>
      <c r="Q46" s="63"/>
    </row>
    <row r="47" spans="3:17" s="21" customFormat="1" ht="188.1" customHeight="1">
      <c r="C47" s="64"/>
      <c r="D47" s="70"/>
      <c r="E47" s="61"/>
      <c r="F47" s="61"/>
      <c r="G47" s="61"/>
      <c r="H47" s="61"/>
      <c r="I47" s="62"/>
      <c r="J47" s="61"/>
      <c r="K47" s="61"/>
      <c r="L47" s="61"/>
      <c r="M47" s="63"/>
      <c r="N47" s="63"/>
      <c r="O47" s="63"/>
      <c r="P47" s="63"/>
      <c r="Q47" s="63"/>
    </row>
    <row r="48" spans="3:17" s="21" customFormat="1" ht="188.1" customHeight="1">
      <c r="C48" s="64"/>
      <c r="D48" s="70"/>
      <c r="E48" s="61"/>
      <c r="F48" s="61"/>
      <c r="G48" s="61"/>
      <c r="H48" s="65"/>
      <c r="I48" s="62"/>
      <c r="J48" s="65"/>
      <c r="K48" s="65"/>
      <c r="L48" s="65"/>
      <c r="M48" s="66"/>
      <c r="N48" s="66"/>
      <c r="O48" s="66"/>
      <c r="P48" s="66"/>
      <c r="Q48" s="66"/>
    </row>
    <row r="49" spans="3:17" s="21" customFormat="1" ht="188.1" customHeight="1">
      <c r="C49" s="64"/>
      <c r="D49" s="70"/>
      <c r="E49" s="61"/>
      <c r="F49" s="61"/>
      <c r="G49" s="61"/>
      <c r="H49" s="65"/>
      <c r="I49" s="62"/>
      <c r="J49" s="65"/>
      <c r="K49" s="65"/>
      <c r="L49" s="65"/>
      <c r="M49" s="66"/>
      <c r="N49" s="66"/>
      <c r="O49" s="66"/>
      <c r="P49" s="66"/>
      <c r="Q49" s="66"/>
    </row>
    <row r="50" spans="3:17" s="21" customFormat="1" ht="188.1" customHeight="1">
      <c r="C50" s="64"/>
      <c r="D50" s="70"/>
      <c r="E50" s="61"/>
      <c r="F50" s="61"/>
      <c r="G50" s="61"/>
      <c r="H50" s="65"/>
      <c r="I50" s="62"/>
      <c r="J50" s="65"/>
      <c r="K50" s="65"/>
      <c r="L50" s="65"/>
      <c r="M50" s="66"/>
      <c r="N50" s="66"/>
      <c r="O50" s="66"/>
      <c r="P50" s="66"/>
      <c r="Q50" s="66"/>
    </row>
    <row r="51" spans="3:17" s="21" customFormat="1" ht="188.1" customHeight="1">
      <c r="C51" s="64"/>
      <c r="D51" s="70"/>
      <c r="E51" s="61"/>
      <c r="F51" s="61"/>
      <c r="G51" s="61"/>
      <c r="H51" s="65"/>
      <c r="I51" s="62"/>
      <c r="J51" s="65"/>
      <c r="K51" s="65"/>
      <c r="L51" s="65"/>
      <c r="M51" s="66"/>
      <c r="N51" s="66"/>
      <c r="O51" s="66"/>
      <c r="P51" s="66"/>
      <c r="Q51" s="66"/>
    </row>
    <row r="52" spans="3:17" s="21" customFormat="1" ht="188.1" customHeight="1">
      <c r="C52" s="64"/>
      <c r="D52" s="70"/>
      <c r="E52" s="61"/>
      <c r="F52" s="61"/>
      <c r="G52" s="61"/>
      <c r="H52" s="65"/>
      <c r="I52" s="62"/>
      <c r="J52" s="65"/>
      <c r="K52" s="65"/>
      <c r="L52" s="65"/>
      <c r="M52" s="66"/>
      <c r="N52" s="66"/>
      <c r="O52" s="66"/>
      <c r="P52" s="66"/>
      <c r="Q52" s="66"/>
    </row>
    <row r="53" spans="3:17" s="21" customFormat="1" ht="188.1" customHeight="1">
      <c r="C53" s="64"/>
      <c r="D53" s="70"/>
      <c r="E53" s="61"/>
      <c r="F53" s="61"/>
      <c r="G53" s="61"/>
      <c r="H53" s="65"/>
      <c r="I53" s="62"/>
      <c r="J53" s="65"/>
      <c r="K53" s="65"/>
      <c r="L53" s="65"/>
      <c r="M53" s="66"/>
      <c r="N53" s="66"/>
      <c r="O53" s="66"/>
      <c r="P53" s="66"/>
      <c r="Q53" s="66"/>
    </row>
    <row r="54" spans="3:17" s="21" customFormat="1" ht="188.1" customHeight="1">
      <c r="C54" s="64"/>
      <c r="D54" s="70"/>
      <c r="E54" s="61"/>
      <c r="F54" s="61"/>
      <c r="G54" s="61"/>
      <c r="H54" s="65"/>
      <c r="I54" s="62"/>
      <c r="J54" s="65"/>
      <c r="K54" s="65"/>
      <c r="L54" s="65"/>
      <c r="M54" s="66"/>
      <c r="N54" s="66"/>
      <c r="O54" s="66"/>
      <c r="P54" s="66"/>
      <c r="Q54" s="66"/>
    </row>
    <row r="55" spans="3:17" s="21" customFormat="1" ht="188.1" customHeight="1">
      <c r="C55" s="64"/>
      <c r="D55" s="70"/>
      <c r="E55" s="61"/>
      <c r="F55" s="61"/>
      <c r="G55" s="61"/>
      <c r="H55" s="65"/>
      <c r="I55" s="62"/>
      <c r="J55" s="65"/>
      <c r="K55" s="65"/>
      <c r="L55" s="65"/>
      <c r="M55" s="66"/>
      <c r="N55" s="66"/>
      <c r="O55" s="66"/>
      <c r="P55" s="66"/>
      <c r="Q55" s="66"/>
    </row>
    <row r="56" spans="3:17" s="21" customFormat="1" ht="188.1" customHeight="1">
      <c r="C56" s="64"/>
      <c r="D56" s="70"/>
      <c r="E56" s="61"/>
      <c r="F56" s="61"/>
      <c r="G56" s="61"/>
      <c r="H56" s="65"/>
      <c r="I56" s="62"/>
      <c r="J56" s="65"/>
      <c r="K56" s="65"/>
      <c r="L56" s="65"/>
      <c r="M56" s="66"/>
      <c r="N56" s="66"/>
      <c r="O56" s="66"/>
      <c r="P56" s="66"/>
      <c r="Q56" s="66"/>
    </row>
    <row r="57" spans="3:17" s="21" customFormat="1" ht="188.1" customHeight="1">
      <c r="C57" s="64"/>
      <c r="D57" s="70"/>
      <c r="E57" s="61"/>
      <c r="F57" s="61"/>
      <c r="G57" s="61"/>
      <c r="H57" s="65"/>
      <c r="I57" s="62"/>
      <c r="J57" s="65"/>
      <c r="K57" s="65"/>
      <c r="L57" s="65"/>
      <c r="M57" s="66"/>
      <c r="N57" s="66"/>
      <c r="O57" s="66"/>
      <c r="P57" s="66"/>
      <c r="Q57" s="66"/>
    </row>
    <row r="58" spans="3:17" s="21" customFormat="1" ht="188.1" customHeight="1">
      <c r="C58" s="64"/>
      <c r="D58" s="70"/>
      <c r="E58" s="61"/>
      <c r="F58" s="61"/>
      <c r="G58" s="61"/>
      <c r="H58" s="65"/>
      <c r="I58" s="62"/>
      <c r="J58" s="65"/>
      <c r="K58" s="65"/>
      <c r="L58" s="65"/>
      <c r="M58" s="66"/>
      <c r="N58" s="66"/>
      <c r="O58" s="66"/>
      <c r="P58" s="66"/>
      <c r="Q58" s="66"/>
    </row>
    <row r="59" spans="3:17" s="21" customFormat="1" ht="188.1" customHeight="1">
      <c r="C59" s="64"/>
      <c r="D59" s="70"/>
      <c r="E59" s="61"/>
      <c r="F59" s="61"/>
      <c r="G59" s="61"/>
      <c r="H59" s="65"/>
      <c r="I59" s="62"/>
      <c r="J59" s="65"/>
      <c r="K59" s="65"/>
      <c r="L59" s="65"/>
      <c r="M59" s="66"/>
      <c r="N59" s="66"/>
      <c r="O59" s="66"/>
      <c r="P59" s="66"/>
      <c r="Q59" s="66"/>
    </row>
    <row r="60" spans="3:17" s="21" customFormat="1" ht="188.1" customHeight="1">
      <c r="C60" s="64"/>
      <c r="D60" s="70"/>
      <c r="E60" s="61"/>
      <c r="F60" s="61"/>
      <c r="G60" s="61"/>
      <c r="H60" s="65"/>
      <c r="I60" s="62"/>
      <c r="J60" s="65"/>
      <c r="K60" s="65"/>
      <c r="L60" s="65"/>
      <c r="M60" s="66"/>
      <c r="N60" s="66"/>
      <c r="O60" s="66"/>
      <c r="P60" s="66"/>
      <c r="Q60" s="66"/>
    </row>
    <row r="61" spans="3:17" s="21" customFormat="1" ht="188.1" customHeight="1">
      <c r="C61" s="64"/>
      <c r="D61" s="70"/>
      <c r="E61" s="61"/>
      <c r="F61" s="61"/>
      <c r="G61" s="61"/>
      <c r="H61" s="65"/>
      <c r="I61" s="62"/>
      <c r="J61" s="65"/>
      <c r="K61" s="65"/>
      <c r="L61" s="65"/>
      <c r="M61" s="66"/>
      <c r="N61" s="66"/>
      <c r="O61" s="66"/>
      <c r="P61" s="66"/>
      <c r="Q61" s="66"/>
    </row>
    <row r="62" spans="3:17" s="21" customFormat="1" ht="188.1" customHeight="1">
      <c r="C62" s="64"/>
      <c r="D62" s="70"/>
      <c r="E62" s="61"/>
      <c r="F62" s="61"/>
      <c r="G62" s="61"/>
      <c r="H62" s="65"/>
      <c r="I62" s="62"/>
      <c r="J62" s="65"/>
      <c r="K62" s="65"/>
      <c r="L62" s="65"/>
      <c r="M62" s="66"/>
      <c r="N62" s="66"/>
      <c r="O62" s="66"/>
      <c r="P62" s="66"/>
      <c r="Q62" s="66"/>
    </row>
    <row r="63" spans="3:17" s="21" customFormat="1" ht="188.1" customHeight="1">
      <c r="C63" s="64"/>
      <c r="D63" s="70"/>
      <c r="E63" s="61"/>
      <c r="F63" s="61"/>
      <c r="G63" s="61"/>
      <c r="H63" s="65"/>
      <c r="I63" s="62"/>
      <c r="J63" s="65"/>
      <c r="K63" s="65"/>
      <c r="L63" s="65"/>
      <c r="M63" s="66"/>
      <c r="N63" s="66"/>
      <c r="O63" s="66"/>
      <c r="P63" s="66"/>
      <c r="Q63" s="66"/>
    </row>
    <row r="64" spans="3:17" s="21" customFormat="1" ht="188.1" customHeight="1">
      <c r="C64" s="64"/>
      <c r="D64" s="70"/>
      <c r="E64" s="61"/>
      <c r="F64" s="61"/>
      <c r="G64" s="61"/>
      <c r="H64" s="65"/>
      <c r="I64" s="62"/>
      <c r="J64" s="65"/>
      <c r="K64" s="65"/>
      <c r="L64" s="65"/>
      <c r="M64" s="66"/>
      <c r="N64" s="66"/>
      <c r="O64" s="66"/>
      <c r="P64" s="66"/>
      <c r="Q64" s="66"/>
    </row>
    <row r="65" spans="3:17" s="46" customFormat="1" ht="188.1" customHeight="1">
      <c r="C65" s="47"/>
      <c r="D65" s="50"/>
      <c r="E65" s="50"/>
      <c r="F65" s="50"/>
      <c r="G65" s="50"/>
      <c r="H65" s="48"/>
      <c r="I65" s="36"/>
      <c r="J65" s="48"/>
      <c r="K65" s="48"/>
      <c r="L65" s="48"/>
      <c r="M65" s="49"/>
      <c r="N65" s="49"/>
      <c r="O65" s="49"/>
      <c r="P65" s="49"/>
      <c r="Q65" s="49"/>
    </row>
    <row r="66" spans="3:17" s="46" customFormat="1" ht="188.1" customHeight="1">
      <c r="C66" s="47"/>
      <c r="D66" s="50"/>
      <c r="E66" s="50"/>
      <c r="F66" s="50"/>
      <c r="G66" s="50"/>
      <c r="H66" s="48"/>
      <c r="I66" s="36"/>
      <c r="J66" s="48"/>
      <c r="K66" s="48"/>
      <c r="L66" s="48"/>
      <c r="M66" s="49"/>
      <c r="N66" s="49"/>
      <c r="O66" s="49"/>
      <c r="P66" s="49"/>
      <c r="Q66" s="49"/>
    </row>
    <row r="67" spans="3:17" s="46" customFormat="1" ht="188.1" customHeight="1">
      <c r="C67" s="47"/>
      <c r="D67" s="50"/>
      <c r="E67" s="50"/>
      <c r="F67" s="50"/>
      <c r="G67" s="50"/>
      <c r="H67" s="48"/>
      <c r="I67" s="36"/>
      <c r="J67" s="48"/>
      <c r="K67" s="48"/>
      <c r="L67" s="48"/>
      <c r="M67" s="49"/>
      <c r="N67" s="49"/>
      <c r="O67" s="49"/>
      <c r="P67" s="49"/>
      <c r="Q67" s="49"/>
    </row>
    <row r="68" spans="3:17" s="46" customFormat="1" ht="188.1" customHeight="1">
      <c r="C68" s="47"/>
      <c r="D68" s="50"/>
      <c r="E68" s="50"/>
      <c r="F68" s="50"/>
      <c r="G68" s="50"/>
      <c r="H68" s="48"/>
      <c r="I68" s="36"/>
      <c r="J68" s="48"/>
      <c r="K68" s="48"/>
      <c r="L68" s="48"/>
      <c r="M68" s="49"/>
      <c r="N68" s="49"/>
      <c r="O68" s="49"/>
      <c r="P68" s="49"/>
      <c r="Q68" s="49"/>
    </row>
    <row r="69" spans="3:17" s="46" customFormat="1" ht="188.1" customHeight="1">
      <c r="C69" s="47"/>
      <c r="D69" s="50"/>
      <c r="E69" s="50"/>
      <c r="F69" s="50"/>
      <c r="G69" s="50"/>
      <c r="H69" s="48"/>
      <c r="I69" s="36"/>
      <c r="J69" s="48"/>
      <c r="K69" s="48"/>
      <c r="L69" s="48"/>
      <c r="M69" s="49"/>
      <c r="N69" s="49"/>
      <c r="O69" s="49"/>
      <c r="P69" s="49"/>
      <c r="Q69" s="49"/>
    </row>
    <row r="70" spans="3:17" s="46" customFormat="1" ht="188.1" customHeight="1">
      <c r="C70" s="47"/>
      <c r="D70" s="50"/>
      <c r="E70" s="50"/>
      <c r="F70" s="50"/>
      <c r="G70" s="50"/>
      <c r="H70" s="48"/>
      <c r="I70" s="36"/>
      <c r="J70" s="48"/>
      <c r="K70" s="48"/>
      <c r="L70" s="48"/>
      <c r="M70" s="49"/>
      <c r="N70" s="49"/>
      <c r="O70" s="49"/>
      <c r="P70" s="49"/>
      <c r="Q70" s="49"/>
    </row>
    <row r="71" spans="3:17" s="46" customFormat="1" ht="188.1" customHeight="1">
      <c r="C71" s="47"/>
      <c r="D71" s="50"/>
      <c r="E71" s="50"/>
      <c r="F71" s="50"/>
      <c r="G71" s="50"/>
      <c r="H71" s="48"/>
      <c r="I71" s="36"/>
      <c r="J71" s="48"/>
      <c r="K71" s="48"/>
      <c r="L71" s="48"/>
      <c r="M71" s="49"/>
      <c r="N71" s="49"/>
      <c r="O71" s="49"/>
      <c r="P71" s="49"/>
      <c r="Q71" s="49"/>
    </row>
    <row r="72" spans="3:17" s="46" customFormat="1" ht="188.1" customHeight="1">
      <c r="C72" s="47"/>
      <c r="D72" s="50"/>
      <c r="E72" s="50"/>
      <c r="F72" s="50"/>
      <c r="G72" s="50"/>
      <c r="H72" s="48"/>
      <c r="I72" s="36"/>
      <c r="J72" s="48"/>
      <c r="K72" s="48"/>
      <c r="L72" s="48"/>
      <c r="M72" s="49"/>
      <c r="N72" s="49"/>
      <c r="O72" s="49"/>
      <c r="P72" s="49"/>
      <c r="Q72" s="49"/>
    </row>
    <row r="73" spans="3:17" s="46" customFormat="1" ht="188.1" customHeight="1">
      <c r="C73" s="47"/>
      <c r="D73" s="50"/>
      <c r="E73" s="50"/>
      <c r="F73" s="50"/>
      <c r="G73" s="50"/>
      <c r="H73" s="48"/>
      <c r="I73" s="36"/>
      <c r="J73" s="48"/>
      <c r="K73" s="48"/>
      <c r="L73" s="48"/>
      <c r="M73" s="49"/>
      <c r="N73" s="49"/>
      <c r="O73" s="49"/>
      <c r="P73" s="49"/>
      <c r="Q73" s="49"/>
    </row>
    <row r="74" spans="3:17" s="46" customFormat="1" ht="188.1" customHeight="1">
      <c r="C74" s="47"/>
      <c r="D74" s="50"/>
      <c r="E74" s="50"/>
      <c r="F74" s="50"/>
      <c r="G74" s="50"/>
      <c r="H74" s="48"/>
      <c r="I74" s="36"/>
      <c r="J74" s="48"/>
      <c r="K74" s="48"/>
      <c r="L74" s="48"/>
      <c r="M74" s="49"/>
      <c r="N74" s="49"/>
      <c r="O74" s="49"/>
      <c r="P74" s="49"/>
      <c r="Q74" s="49"/>
    </row>
    <row r="75" spans="3:17" s="46" customFormat="1" ht="188.1" customHeight="1">
      <c r="C75" s="47"/>
      <c r="D75" s="50"/>
      <c r="E75" s="50"/>
      <c r="F75" s="50"/>
      <c r="G75" s="50"/>
      <c r="H75" s="48"/>
      <c r="I75" s="36"/>
      <c r="J75" s="48"/>
      <c r="K75" s="48"/>
      <c r="L75" s="48"/>
      <c r="M75" s="49"/>
      <c r="N75" s="49"/>
      <c r="O75" s="49"/>
      <c r="P75" s="49"/>
      <c r="Q75" s="49"/>
    </row>
    <row r="76" spans="3:17" s="46" customFormat="1" ht="188.1" customHeight="1">
      <c r="C76" s="47"/>
      <c r="D76" s="50"/>
      <c r="E76" s="50"/>
      <c r="F76" s="50"/>
      <c r="G76" s="50"/>
      <c r="H76" s="48"/>
      <c r="I76" s="36"/>
      <c r="J76" s="48"/>
      <c r="K76" s="48"/>
      <c r="L76" s="48"/>
      <c r="M76" s="49"/>
      <c r="N76" s="49"/>
      <c r="O76" s="49"/>
      <c r="P76" s="49"/>
      <c r="Q76" s="49"/>
    </row>
    <row r="77" spans="3:17" s="46" customFormat="1" ht="188.1" customHeight="1">
      <c r="C77" s="47"/>
      <c r="D77" s="50"/>
      <c r="E77" s="50"/>
      <c r="F77" s="50"/>
      <c r="G77" s="50"/>
      <c r="H77" s="48"/>
      <c r="I77" s="36"/>
      <c r="J77" s="48"/>
      <c r="K77" s="48"/>
      <c r="L77" s="48"/>
      <c r="M77" s="49"/>
      <c r="N77" s="49"/>
      <c r="O77" s="49"/>
      <c r="P77" s="49"/>
      <c r="Q77" s="49"/>
    </row>
    <row r="78" spans="3:17" s="46" customFormat="1" ht="188.1" customHeight="1">
      <c r="C78" s="47"/>
      <c r="D78" s="50"/>
      <c r="E78" s="50"/>
      <c r="F78" s="50"/>
      <c r="G78" s="50"/>
      <c r="H78" s="48"/>
      <c r="I78" s="36"/>
      <c r="J78" s="48"/>
      <c r="K78" s="48"/>
      <c r="L78" s="48"/>
      <c r="M78" s="49"/>
      <c r="N78" s="49"/>
      <c r="O78" s="49"/>
      <c r="P78" s="49"/>
      <c r="Q78" s="49"/>
    </row>
    <row r="79" spans="3:17" s="46" customFormat="1" ht="188.1" customHeight="1">
      <c r="C79" s="47"/>
      <c r="D79" s="50"/>
      <c r="E79" s="50"/>
      <c r="F79" s="50"/>
      <c r="G79" s="50"/>
      <c r="H79" s="48"/>
      <c r="I79" s="36"/>
      <c r="J79" s="48"/>
      <c r="K79" s="48"/>
      <c r="L79" s="48"/>
      <c r="M79" s="49"/>
      <c r="N79" s="49"/>
      <c r="O79" s="49"/>
      <c r="P79" s="49"/>
      <c r="Q79" s="49"/>
    </row>
    <row r="80" spans="3:17" s="46" customFormat="1" ht="188.1" customHeight="1">
      <c r="C80" s="47"/>
      <c r="D80" s="50"/>
      <c r="E80" s="50"/>
      <c r="F80" s="50"/>
      <c r="G80" s="50"/>
      <c r="H80" s="48"/>
      <c r="I80" s="36"/>
      <c r="J80" s="48"/>
      <c r="K80" s="48"/>
      <c r="L80" s="48"/>
      <c r="M80" s="49"/>
      <c r="N80" s="49"/>
      <c r="O80" s="49"/>
      <c r="P80" s="49"/>
      <c r="Q80" s="49"/>
    </row>
    <row r="81" spans="3:17" s="46" customFormat="1" ht="188.1" customHeight="1">
      <c r="C81" s="47"/>
      <c r="D81" s="50"/>
      <c r="E81" s="50"/>
      <c r="F81" s="50"/>
      <c r="G81" s="50"/>
      <c r="H81" s="48"/>
      <c r="I81" s="36"/>
      <c r="J81" s="48"/>
      <c r="K81" s="48"/>
      <c r="L81" s="48"/>
      <c r="M81" s="49"/>
      <c r="N81" s="49"/>
      <c r="O81" s="49"/>
      <c r="P81" s="49"/>
      <c r="Q81" s="49"/>
    </row>
    <row r="82" spans="3:17" s="46" customFormat="1" ht="188.1" customHeight="1">
      <c r="C82" s="47"/>
      <c r="D82" s="50"/>
      <c r="E82" s="50"/>
      <c r="F82" s="50"/>
      <c r="G82" s="50"/>
      <c r="H82" s="48"/>
      <c r="I82" s="36"/>
      <c r="J82" s="48"/>
      <c r="K82" s="48"/>
      <c r="L82" s="48"/>
      <c r="M82" s="49"/>
      <c r="N82" s="49"/>
      <c r="O82" s="49"/>
      <c r="P82" s="49"/>
      <c r="Q82" s="49"/>
    </row>
    <row r="83" spans="3:17" s="46" customFormat="1" ht="188.1" customHeight="1">
      <c r="C83" s="47"/>
      <c r="D83" s="50"/>
      <c r="E83" s="50"/>
      <c r="F83" s="50"/>
      <c r="G83" s="50"/>
      <c r="H83" s="48"/>
      <c r="I83" s="36"/>
      <c r="J83" s="48"/>
      <c r="K83" s="48"/>
      <c r="L83" s="48"/>
      <c r="M83" s="49"/>
      <c r="N83" s="49"/>
      <c r="O83" s="49"/>
      <c r="P83" s="49"/>
      <c r="Q83" s="49"/>
    </row>
    <row r="84" spans="3:17" s="46" customFormat="1" ht="188.1" customHeight="1">
      <c r="C84" s="47"/>
      <c r="D84" s="50"/>
      <c r="E84" s="50"/>
      <c r="F84" s="50"/>
      <c r="G84" s="50"/>
      <c r="H84" s="48"/>
      <c r="I84" s="36"/>
      <c r="J84" s="48"/>
      <c r="K84" s="48"/>
      <c r="L84" s="48"/>
      <c r="M84" s="49"/>
      <c r="N84" s="49"/>
      <c r="O84" s="49"/>
      <c r="P84" s="49"/>
      <c r="Q84" s="49"/>
    </row>
    <row r="85" spans="3:17" s="46" customFormat="1" ht="188.1" customHeight="1">
      <c r="C85" s="47"/>
      <c r="D85" s="50"/>
      <c r="E85" s="50"/>
      <c r="F85" s="50"/>
      <c r="G85" s="50"/>
      <c r="H85" s="48"/>
      <c r="I85" s="36"/>
      <c r="J85" s="48"/>
      <c r="K85" s="48"/>
      <c r="L85" s="48"/>
      <c r="M85" s="49"/>
      <c r="N85" s="49"/>
      <c r="O85" s="49"/>
      <c r="P85" s="49"/>
      <c r="Q85" s="49"/>
    </row>
    <row r="86" spans="3:17" s="46" customFormat="1" ht="188.1" customHeight="1">
      <c r="C86" s="47"/>
      <c r="D86" s="50"/>
      <c r="E86" s="50"/>
      <c r="F86" s="50"/>
      <c r="G86" s="50"/>
      <c r="H86" s="48"/>
      <c r="I86" s="36"/>
      <c r="J86" s="48"/>
      <c r="K86" s="48"/>
      <c r="L86" s="48"/>
      <c r="M86" s="49"/>
      <c r="N86" s="49"/>
      <c r="O86" s="49"/>
      <c r="P86" s="49"/>
      <c r="Q86" s="49"/>
    </row>
    <row r="87" spans="3:17" s="46" customFormat="1" ht="188.1" customHeight="1">
      <c r="C87" s="47"/>
      <c r="D87" s="50"/>
      <c r="E87" s="50"/>
      <c r="F87" s="50"/>
      <c r="G87" s="50"/>
      <c r="H87" s="48"/>
      <c r="I87" s="36"/>
      <c r="J87" s="48"/>
      <c r="K87" s="48"/>
      <c r="L87" s="48"/>
      <c r="M87" s="49"/>
      <c r="N87" s="49"/>
      <c r="O87" s="49"/>
      <c r="P87" s="49"/>
      <c r="Q87" s="49"/>
    </row>
    <row r="88" spans="3:17" s="46" customFormat="1" ht="188.1" customHeight="1">
      <c r="C88" s="47"/>
      <c r="D88" s="50"/>
      <c r="E88" s="50"/>
      <c r="F88" s="50"/>
      <c r="G88" s="50"/>
      <c r="H88" s="48"/>
      <c r="I88" s="36"/>
      <c r="J88" s="48"/>
      <c r="K88" s="48"/>
      <c r="L88" s="48"/>
      <c r="M88" s="49"/>
      <c r="N88" s="49"/>
      <c r="O88" s="49"/>
      <c r="P88" s="49"/>
      <c r="Q88" s="49"/>
    </row>
    <row r="89" spans="3:17" s="46" customFormat="1" ht="188.1" customHeight="1">
      <c r="C89" s="47"/>
      <c r="D89" s="50"/>
      <c r="E89" s="50"/>
      <c r="F89" s="50"/>
      <c r="G89" s="50"/>
      <c r="H89" s="48"/>
      <c r="I89" s="36"/>
      <c r="J89" s="48"/>
      <c r="K89" s="48"/>
      <c r="L89" s="48"/>
      <c r="M89" s="49"/>
      <c r="N89" s="49"/>
      <c r="O89" s="49"/>
      <c r="P89" s="49"/>
      <c r="Q89" s="49"/>
    </row>
    <row r="90" spans="3:17" s="46" customFormat="1" ht="188.1" customHeight="1">
      <c r="C90" s="47"/>
      <c r="D90" s="50"/>
      <c r="E90" s="50"/>
      <c r="F90" s="50"/>
      <c r="G90" s="50"/>
      <c r="H90" s="48"/>
      <c r="I90" s="36"/>
      <c r="J90" s="48"/>
      <c r="K90" s="48"/>
      <c r="L90" s="48"/>
      <c r="M90" s="49"/>
      <c r="N90" s="49"/>
      <c r="O90" s="49"/>
      <c r="P90" s="49"/>
      <c r="Q90" s="49"/>
    </row>
    <row r="91" spans="3:17" s="46" customFormat="1" ht="188.1" customHeight="1">
      <c r="C91" s="47"/>
      <c r="D91" s="50"/>
      <c r="E91" s="50"/>
      <c r="F91" s="50"/>
      <c r="G91" s="50"/>
      <c r="H91" s="48"/>
      <c r="I91" s="36"/>
      <c r="J91" s="48"/>
      <c r="K91" s="48"/>
      <c r="L91" s="48"/>
      <c r="M91" s="49"/>
      <c r="N91" s="49"/>
      <c r="O91" s="49"/>
      <c r="P91" s="49"/>
      <c r="Q91" s="49"/>
    </row>
    <row r="92" spans="3:17" s="46" customFormat="1" ht="188.1" customHeight="1">
      <c r="C92" s="47"/>
      <c r="D92" s="50"/>
      <c r="E92" s="50"/>
      <c r="F92" s="50"/>
      <c r="G92" s="50"/>
      <c r="H92" s="48"/>
      <c r="I92" s="36"/>
      <c r="J92" s="48"/>
      <c r="K92" s="48"/>
      <c r="L92" s="48"/>
      <c r="M92" s="49"/>
      <c r="N92" s="49"/>
      <c r="O92" s="49"/>
      <c r="P92" s="49"/>
      <c r="Q92" s="49"/>
    </row>
    <row r="93" spans="3:17" s="46" customFormat="1" ht="188.1" customHeight="1">
      <c r="C93" s="47"/>
      <c r="D93" s="50"/>
      <c r="E93" s="50"/>
      <c r="F93" s="50"/>
      <c r="G93" s="50"/>
      <c r="H93" s="48"/>
      <c r="I93" s="36"/>
      <c r="J93" s="48"/>
      <c r="K93" s="48"/>
      <c r="L93" s="48"/>
      <c r="M93" s="49"/>
      <c r="N93" s="49"/>
      <c r="O93" s="49"/>
      <c r="P93" s="49"/>
      <c r="Q93" s="49"/>
    </row>
    <row r="94" spans="3:17" s="46" customFormat="1" ht="188.1" customHeight="1">
      <c r="C94" s="47"/>
      <c r="D94" s="50"/>
      <c r="E94" s="50"/>
      <c r="F94" s="50"/>
      <c r="G94" s="50"/>
      <c r="H94" s="48"/>
      <c r="I94" s="36"/>
      <c r="J94" s="48"/>
      <c r="K94" s="48"/>
      <c r="L94" s="48"/>
      <c r="M94" s="49"/>
      <c r="N94" s="49"/>
      <c r="O94" s="49"/>
      <c r="P94" s="49"/>
      <c r="Q94" s="49"/>
    </row>
    <row r="95" spans="3:17" s="46" customFormat="1" ht="188.1" customHeight="1">
      <c r="C95" s="47"/>
      <c r="D95" s="50"/>
      <c r="E95" s="50"/>
      <c r="F95" s="50"/>
      <c r="G95" s="50"/>
      <c r="H95" s="48"/>
      <c r="I95" s="36"/>
      <c r="J95" s="48"/>
      <c r="K95" s="48"/>
      <c r="L95" s="48"/>
      <c r="M95" s="49"/>
      <c r="N95" s="49"/>
      <c r="O95" s="49"/>
      <c r="P95" s="49"/>
      <c r="Q95" s="49"/>
    </row>
    <row r="96" spans="3:17" s="46" customFormat="1" ht="188.1" customHeight="1">
      <c r="C96" s="47"/>
      <c r="D96" s="50"/>
      <c r="E96" s="50"/>
      <c r="F96" s="50"/>
      <c r="G96" s="50"/>
      <c r="H96" s="48"/>
      <c r="I96" s="36"/>
      <c r="J96" s="48"/>
      <c r="K96" s="48"/>
      <c r="L96" s="48"/>
      <c r="M96" s="49"/>
      <c r="N96" s="49"/>
      <c r="O96" s="49"/>
      <c r="P96" s="49"/>
      <c r="Q96" s="49"/>
    </row>
    <row r="97" spans="3:17" s="46" customFormat="1" ht="188.1" customHeight="1">
      <c r="C97" s="47"/>
      <c r="D97" s="50"/>
      <c r="E97" s="50"/>
      <c r="F97" s="50"/>
      <c r="G97" s="50"/>
      <c r="H97" s="48"/>
      <c r="I97" s="36"/>
      <c r="J97" s="48"/>
      <c r="K97" s="48"/>
      <c r="L97" s="48"/>
      <c r="M97" s="49"/>
      <c r="N97" s="49"/>
      <c r="O97" s="49"/>
      <c r="P97" s="49"/>
      <c r="Q97" s="49"/>
    </row>
    <row r="98" spans="3:17" s="46" customFormat="1" ht="188.1" customHeight="1">
      <c r="C98" s="47"/>
      <c r="D98" s="50"/>
      <c r="E98" s="50"/>
      <c r="F98" s="50"/>
      <c r="G98" s="50"/>
      <c r="H98" s="48"/>
      <c r="I98" s="36"/>
      <c r="J98" s="48"/>
      <c r="K98" s="48"/>
      <c r="L98" s="48"/>
      <c r="M98" s="49"/>
      <c r="N98" s="49"/>
      <c r="O98" s="49"/>
      <c r="P98" s="49"/>
      <c r="Q98" s="49"/>
    </row>
    <row r="99" spans="3:17" s="46" customFormat="1" ht="188.1" customHeight="1">
      <c r="C99" s="47"/>
      <c r="D99" s="50"/>
      <c r="E99" s="50"/>
      <c r="F99" s="50"/>
      <c r="G99" s="50"/>
      <c r="H99" s="48"/>
      <c r="I99" s="36"/>
      <c r="J99" s="48"/>
      <c r="K99" s="48"/>
      <c r="L99" s="48"/>
      <c r="M99" s="49"/>
      <c r="N99" s="49"/>
      <c r="O99" s="49"/>
      <c r="P99" s="49"/>
      <c r="Q99" s="49"/>
    </row>
    <row r="100" spans="3:17" s="46" customFormat="1" ht="188.1" customHeight="1">
      <c r="C100" s="47"/>
      <c r="D100" s="50"/>
      <c r="E100" s="50"/>
      <c r="F100" s="50"/>
      <c r="G100" s="50"/>
      <c r="H100" s="48"/>
      <c r="I100" s="36"/>
      <c r="J100" s="48"/>
      <c r="K100" s="48"/>
      <c r="L100" s="48"/>
      <c r="M100" s="49"/>
      <c r="N100" s="49"/>
      <c r="O100" s="49"/>
      <c r="P100" s="49"/>
      <c r="Q100" s="49"/>
    </row>
    <row r="101" spans="3:17" s="46" customFormat="1" ht="188.1" customHeight="1">
      <c r="C101" s="47"/>
      <c r="D101" s="50"/>
      <c r="E101" s="50"/>
      <c r="F101" s="50"/>
      <c r="G101" s="50"/>
      <c r="H101" s="48"/>
      <c r="I101" s="36"/>
      <c r="J101" s="48"/>
      <c r="K101" s="48"/>
      <c r="L101" s="48"/>
      <c r="M101" s="49"/>
      <c r="N101" s="49"/>
      <c r="O101" s="49"/>
      <c r="P101" s="49"/>
      <c r="Q101" s="49"/>
    </row>
    <row r="102" spans="3:17" s="46" customFormat="1" ht="188.1" customHeight="1">
      <c r="C102" s="47"/>
      <c r="D102" s="50"/>
      <c r="E102" s="50"/>
      <c r="F102" s="50"/>
      <c r="G102" s="50"/>
      <c r="H102" s="48"/>
      <c r="I102" s="36"/>
      <c r="J102" s="48"/>
      <c r="K102" s="48"/>
      <c r="L102" s="48"/>
      <c r="M102" s="49"/>
      <c r="N102" s="49"/>
      <c r="O102" s="49"/>
      <c r="P102" s="49"/>
      <c r="Q102" s="49"/>
    </row>
    <row r="103" spans="3:17" s="46" customFormat="1" ht="188.1" customHeight="1">
      <c r="C103" s="47"/>
      <c r="D103" s="50"/>
      <c r="E103" s="50"/>
      <c r="F103" s="50"/>
      <c r="G103" s="50"/>
      <c r="H103" s="48"/>
      <c r="I103" s="36"/>
      <c r="J103" s="48"/>
      <c r="K103" s="48"/>
      <c r="L103" s="48"/>
      <c r="M103" s="49"/>
      <c r="N103" s="49"/>
      <c r="O103" s="49"/>
      <c r="P103" s="49"/>
      <c r="Q103" s="49"/>
    </row>
    <row r="104" spans="3:17" s="46" customFormat="1" ht="188.1" customHeight="1">
      <c r="C104" s="47"/>
      <c r="D104" s="50"/>
      <c r="E104" s="50"/>
      <c r="F104" s="50"/>
      <c r="G104" s="50"/>
      <c r="H104" s="48"/>
      <c r="I104" s="36"/>
      <c r="J104" s="48"/>
      <c r="K104" s="48"/>
      <c r="L104" s="48"/>
      <c r="M104" s="49"/>
      <c r="N104" s="49"/>
      <c r="O104" s="49"/>
      <c r="P104" s="49"/>
      <c r="Q104" s="49"/>
    </row>
    <row r="105" spans="3:17" s="46" customFormat="1" ht="188.1" customHeight="1">
      <c r="C105" s="47"/>
      <c r="D105" s="50"/>
      <c r="E105" s="50"/>
      <c r="F105" s="50"/>
      <c r="G105" s="50"/>
      <c r="H105" s="48"/>
      <c r="I105" s="36"/>
      <c r="J105" s="48"/>
      <c r="K105" s="48"/>
      <c r="L105" s="48"/>
      <c r="M105" s="49"/>
      <c r="N105" s="49"/>
      <c r="O105" s="49"/>
      <c r="P105" s="49"/>
      <c r="Q105" s="49"/>
    </row>
    <row r="106" spans="3:17" s="46" customFormat="1" ht="188.1" customHeight="1">
      <c r="C106" s="47"/>
      <c r="D106" s="50"/>
      <c r="E106" s="50"/>
      <c r="F106" s="50"/>
      <c r="G106" s="50"/>
      <c r="H106" s="48"/>
      <c r="I106" s="36"/>
      <c r="J106" s="48"/>
      <c r="K106" s="48"/>
      <c r="L106" s="48"/>
      <c r="M106" s="49"/>
      <c r="N106" s="49"/>
      <c r="O106" s="49"/>
      <c r="P106" s="49"/>
      <c r="Q106" s="49"/>
    </row>
    <row r="107" spans="3:17" s="46" customFormat="1" ht="188.1" customHeight="1">
      <c r="C107" s="47"/>
      <c r="D107" s="50"/>
      <c r="E107" s="50"/>
      <c r="F107" s="50"/>
      <c r="G107" s="50"/>
      <c r="H107" s="48"/>
      <c r="I107" s="36"/>
      <c r="J107" s="48"/>
      <c r="K107" s="48"/>
      <c r="L107" s="48"/>
      <c r="M107" s="49"/>
      <c r="N107" s="49"/>
      <c r="O107" s="49"/>
      <c r="P107" s="49"/>
      <c r="Q107" s="49"/>
    </row>
    <row r="108" spans="3:17" s="46" customFormat="1" ht="188.1" customHeight="1">
      <c r="C108" s="47"/>
      <c r="D108" s="50"/>
      <c r="E108" s="50"/>
      <c r="F108" s="50"/>
      <c r="G108" s="50"/>
      <c r="H108" s="48"/>
      <c r="I108" s="36"/>
      <c r="J108" s="48"/>
      <c r="K108" s="48"/>
      <c r="L108" s="48"/>
      <c r="M108" s="49"/>
      <c r="N108" s="49"/>
      <c r="O108" s="49"/>
      <c r="P108" s="49"/>
      <c r="Q108" s="49"/>
    </row>
    <row r="109" spans="3:17" s="46" customFormat="1" ht="188.1" customHeight="1">
      <c r="C109" s="47"/>
      <c r="D109" s="50"/>
      <c r="E109" s="50"/>
      <c r="F109" s="50"/>
      <c r="G109" s="50"/>
      <c r="H109" s="48"/>
      <c r="I109" s="36"/>
      <c r="J109" s="48"/>
      <c r="K109" s="48"/>
      <c r="L109" s="48"/>
      <c r="M109" s="49"/>
      <c r="N109" s="49"/>
      <c r="O109" s="49"/>
      <c r="P109" s="49"/>
      <c r="Q109" s="49"/>
    </row>
    <row r="110" spans="3:17" s="46" customFormat="1" ht="188.1" customHeight="1">
      <c r="C110" s="47"/>
      <c r="D110" s="50"/>
      <c r="E110" s="50"/>
      <c r="F110" s="50"/>
      <c r="G110" s="50"/>
      <c r="H110" s="48"/>
      <c r="I110" s="36"/>
      <c r="J110" s="48"/>
      <c r="K110" s="48"/>
      <c r="L110" s="48"/>
      <c r="M110" s="49"/>
      <c r="N110" s="49"/>
      <c r="O110" s="49"/>
      <c r="P110" s="49"/>
      <c r="Q110" s="49"/>
    </row>
    <row r="111" spans="3:17" ht="18">
      <c r="C111" s="31"/>
      <c r="D111" s="32"/>
      <c r="E111" s="32"/>
      <c r="F111" s="32"/>
      <c r="G111" s="32"/>
      <c r="H111" s="32"/>
      <c r="I111" s="37"/>
      <c r="J111" s="32"/>
      <c r="K111" s="32"/>
      <c r="L111" s="32"/>
      <c r="M111" s="33"/>
      <c r="N111" s="33"/>
      <c r="O111" s="33"/>
      <c r="P111" s="33"/>
      <c r="Q111" s="33"/>
    </row>
    <row r="112" spans="3:17" ht="18">
      <c r="C112" s="31"/>
      <c r="D112" s="32"/>
      <c r="E112" s="32"/>
      <c r="F112" s="32"/>
      <c r="G112" s="32"/>
      <c r="H112" s="32"/>
      <c r="I112" s="37"/>
      <c r="J112" s="32"/>
      <c r="K112" s="32"/>
      <c r="L112" s="32"/>
      <c r="M112" s="33"/>
      <c r="N112" s="33"/>
      <c r="O112" s="33"/>
      <c r="P112" s="33"/>
      <c r="Q112" s="33"/>
    </row>
    <row r="113" spans="3:17" ht="18">
      <c r="C113" s="31"/>
      <c r="D113" s="32"/>
      <c r="E113" s="32"/>
      <c r="F113" s="32"/>
      <c r="G113" s="32"/>
      <c r="H113" s="32"/>
      <c r="I113" s="37"/>
      <c r="J113" s="32"/>
      <c r="K113" s="32"/>
      <c r="L113" s="32"/>
      <c r="M113" s="33"/>
      <c r="N113" s="33"/>
      <c r="O113" s="33"/>
      <c r="P113" s="33"/>
      <c r="Q113" s="33"/>
    </row>
    <row r="114" spans="3:17" ht="18">
      <c r="C114" s="31"/>
      <c r="D114" s="32"/>
      <c r="E114" s="32"/>
      <c r="F114" s="32"/>
      <c r="G114" s="32"/>
      <c r="H114" s="32"/>
      <c r="I114" s="37"/>
      <c r="J114" s="32"/>
      <c r="K114" s="32"/>
      <c r="L114" s="32"/>
      <c r="M114" s="33"/>
      <c r="N114" s="33"/>
      <c r="O114" s="33"/>
      <c r="P114" s="33"/>
      <c r="Q114" s="33"/>
    </row>
    <row r="115" spans="3:17" ht="18">
      <c r="D115" s="28"/>
      <c r="E115" s="28"/>
      <c r="F115" s="28"/>
      <c r="G115" s="28"/>
      <c r="H115" s="28"/>
      <c r="I115" s="38"/>
      <c r="J115" s="28"/>
      <c r="K115" s="28"/>
      <c r="L115" s="28"/>
      <c r="M115" s="29"/>
      <c r="N115" s="29"/>
      <c r="O115" s="29"/>
      <c r="P115" s="29"/>
      <c r="Q115" s="29"/>
    </row>
    <row r="116" spans="3:17" ht="18">
      <c r="D116" s="28"/>
      <c r="E116" s="28"/>
      <c r="F116" s="28"/>
      <c r="G116" s="28"/>
      <c r="H116" s="28"/>
      <c r="I116" s="38"/>
      <c r="J116" s="28"/>
      <c r="K116" s="28"/>
      <c r="L116" s="28"/>
      <c r="M116" s="29"/>
      <c r="N116" s="29"/>
      <c r="O116" s="29"/>
      <c r="P116" s="29"/>
      <c r="Q116" s="29"/>
    </row>
    <row r="117" spans="3:17" ht="18">
      <c r="D117" s="28"/>
      <c r="E117" s="28"/>
      <c r="F117" s="28"/>
      <c r="G117" s="28"/>
      <c r="H117" s="28"/>
      <c r="I117" s="38"/>
      <c r="J117" s="28"/>
      <c r="K117" s="28"/>
      <c r="L117" s="28"/>
      <c r="M117" s="29"/>
      <c r="N117" s="29"/>
      <c r="O117" s="29"/>
      <c r="P117" s="29"/>
      <c r="Q117" s="29"/>
    </row>
    <row r="118" spans="3:17" ht="18">
      <c r="D118" s="28"/>
      <c r="E118" s="28"/>
      <c r="F118" s="28"/>
      <c r="G118" s="28"/>
      <c r="H118" s="28"/>
      <c r="I118" s="38"/>
      <c r="J118" s="28"/>
      <c r="K118" s="28"/>
      <c r="L118" s="28"/>
      <c r="M118" s="29"/>
      <c r="N118" s="29"/>
      <c r="O118" s="29"/>
      <c r="P118" s="29"/>
      <c r="Q118" s="29"/>
    </row>
    <row r="119" spans="3:17" ht="18" hidden="1">
      <c r="H119" s="24"/>
      <c r="I119" s="39"/>
      <c r="J119" s="24"/>
      <c r="M119" s="34"/>
      <c r="N119" s="34"/>
      <c r="O119" s="34"/>
      <c r="P119" s="34"/>
      <c r="Q119" s="34"/>
    </row>
    <row r="120" spans="3:17" ht="18" hidden="1">
      <c r="H120" s="24"/>
      <c r="I120" s="39"/>
      <c r="J120" s="24"/>
      <c r="M120" s="34"/>
      <c r="N120" s="34"/>
      <c r="O120" s="34"/>
      <c r="P120" s="34"/>
      <c r="Q120" s="34"/>
    </row>
    <row r="121" spans="3:17" ht="18" hidden="1">
      <c r="H121" s="24"/>
      <c r="I121" s="39"/>
      <c r="J121" s="24"/>
      <c r="M121" s="34"/>
      <c r="N121" s="34"/>
      <c r="O121" s="34"/>
      <c r="P121" s="34"/>
      <c r="Q121" s="34"/>
    </row>
    <row r="122" spans="3:17" ht="18" hidden="1">
      <c r="H122" s="24"/>
      <c r="I122" s="39"/>
      <c r="J122" s="24"/>
      <c r="M122" s="34"/>
      <c r="N122" s="34"/>
      <c r="O122" s="34"/>
      <c r="P122" s="34"/>
      <c r="Q122" s="34"/>
    </row>
    <row r="123" spans="3:17" ht="18" hidden="1">
      <c r="H123" s="24"/>
      <c r="I123" s="39"/>
      <c r="J123" s="24"/>
      <c r="M123" s="34"/>
      <c r="N123" s="34"/>
      <c r="O123" s="34"/>
      <c r="P123" s="34"/>
      <c r="Q123" s="34"/>
    </row>
    <row r="124" spans="3:17" ht="18" hidden="1">
      <c r="H124" s="24"/>
      <c r="I124" s="39"/>
      <c r="J124" s="24"/>
      <c r="M124" s="34"/>
      <c r="N124" s="34"/>
      <c r="O124" s="34"/>
      <c r="P124" s="34"/>
      <c r="Q124" s="34"/>
    </row>
    <row r="125" spans="3:17" ht="18" hidden="1">
      <c r="M125" s="34"/>
      <c r="N125" s="34"/>
      <c r="O125" s="34"/>
      <c r="P125" s="34"/>
      <c r="Q125" s="34"/>
    </row>
    <row r="126" spans="3:17" ht="18" hidden="1">
      <c r="M126" s="34"/>
      <c r="N126" s="34"/>
      <c r="O126" s="34"/>
      <c r="P126" s="34"/>
      <c r="Q126" s="34"/>
    </row>
    <row r="127" spans="3:17" ht="18" hidden="1">
      <c r="M127" s="34"/>
      <c r="N127" s="34"/>
      <c r="O127" s="34"/>
      <c r="P127" s="34"/>
      <c r="Q127" s="34"/>
    </row>
    <row r="128" spans="3:17" ht="18" hidden="1">
      <c r="M128" s="34"/>
      <c r="N128" s="34"/>
      <c r="O128" s="34"/>
      <c r="P128" s="34"/>
      <c r="Q128" s="34"/>
    </row>
    <row r="129" spans="13:17" ht="18" hidden="1">
      <c r="M129" s="34"/>
      <c r="N129" s="34"/>
      <c r="O129" s="34"/>
      <c r="P129" s="34"/>
      <c r="Q129" s="34"/>
    </row>
    <row r="130" spans="13:17" ht="18" hidden="1">
      <c r="M130" s="34"/>
      <c r="N130" s="34"/>
      <c r="O130" s="34"/>
      <c r="P130" s="34"/>
      <c r="Q130" s="34"/>
    </row>
    <row r="131" spans="13:17" ht="18" hidden="1">
      <c r="M131" s="34"/>
      <c r="N131" s="34"/>
      <c r="O131" s="34"/>
      <c r="P131" s="34"/>
      <c r="Q131" s="34"/>
    </row>
    <row r="132" spans="13:17" ht="18" hidden="1">
      <c r="M132" s="34"/>
      <c r="N132" s="34"/>
      <c r="O132" s="34"/>
      <c r="P132" s="34"/>
      <c r="Q132" s="34"/>
    </row>
    <row r="133" spans="13:17" ht="18" hidden="1">
      <c r="M133" s="34"/>
      <c r="N133" s="34"/>
      <c r="O133" s="34"/>
      <c r="P133" s="34"/>
      <c r="Q133" s="34"/>
    </row>
    <row r="134" spans="13:17" ht="18" hidden="1">
      <c r="M134" s="34"/>
      <c r="N134" s="34"/>
      <c r="O134" s="34"/>
      <c r="P134" s="34"/>
      <c r="Q134" s="34"/>
    </row>
    <row r="135" spans="13:17" ht="18" hidden="1">
      <c r="M135" s="34"/>
      <c r="N135" s="34"/>
      <c r="O135" s="34"/>
      <c r="P135" s="34"/>
      <c r="Q135" s="34"/>
    </row>
    <row r="136" spans="13:17" ht="18" hidden="1">
      <c r="M136" s="34"/>
      <c r="N136" s="34"/>
      <c r="O136" s="34"/>
      <c r="P136" s="34"/>
      <c r="Q136" s="34"/>
    </row>
    <row r="137" spans="13:17" ht="18" hidden="1">
      <c r="M137" s="34"/>
      <c r="N137" s="34"/>
      <c r="O137" s="34"/>
      <c r="P137" s="34"/>
      <c r="Q137" s="34"/>
    </row>
    <row r="138" spans="13:17" ht="18" hidden="1">
      <c r="M138" s="34"/>
      <c r="N138" s="34"/>
      <c r="O138" s="34"/>
      <c r="P138" s="34"/>
      <c r="Q138" s="34"/>
    </row>
    <row r="139" spans="13:17" ht="18" hidden="1">
      <c r="M139" s="34"/>
      <c r="N139" s="34"/>
      <c r="O139" s="34"/>
      <c r="P139" s="34"/>
      <c r="Q139" s="34"/>
    </row>
    <row r="140" spans="13:17" ht="18" hidden="1">
      <c r="M140" s="34"/>
      <c r="N140" s="34"/>
      <c r="O140" s="34"/>
      <c r="P140" s="34"/>
      <c r="Q140" s="34"/>
    </row>
    <row r="141" spans="13:17" ht="18" hidden="1">
      <c r="M141" s="34"/>
      <c r="N141" s="34"/>
      <c r="O141" s="34"/>
      <c r="P141" s="34"/>
      <c r="Q141" s="34"/>
    </row>
    <row r="142" spans="13:17" ht="18" hidden="1">
      <c r="M142" s="34"/>
      <c r="N142" s="34"/>
      <c r="O142" s="34"/>
      <c r="P142" s="34"/>
      <c r="Q142" s="34"/>
    </row>
    <row r="143" spans="13:17" ht="18" hidden="1">
      <c r="M143" s="34"/>
      <c r="N143" s="34"/>
      <c r="O143" s="34"/>
      <c r="P143" s="34"/>
      <c r="Q143" s="34"/>
    </row>
    <row r="144" spans="13:17" ht="18" hidden="1">
      <c r="M144" s="34"/>
      <c r="N144" s="34"/>
      <c r="O144" s="34"/>
      <c r="P144" s="34"/>
      <c r="Q144" s="34"/>
    </row>
    <row r="145" spans="4:17" ht="18" hidden="1">
      <c r="M145" s="34"/>
      <c r="N145" s="34"/>
      <c r="O145" s="34"/>
      <c r="P145" s="34"/>
      <c r="Q145" s="34"/>
    </row>
    <row r="146" spans="4:17" ht="18" hidden="1">
      <c r="M146" s="34"/>
      <c r="N146" s="34"/>
      <c r="O146" s="34"/>
      <c r="P146" s="34"/>
      <c r="Q146" s="34"/>
    </row>
    <row r="147" spans="4:17" ht="18" hidden="1">
      <c r="M147" s="34"/>
      <c r="N147" s="34"/>
      <c r="O147" s="34"/>
      <c r="P147" s="34"/>
      <c r="Q147" s="34"/>
    </row>
    <row r="148" spans="4:17" ht="18" hidden="1">
      <c r="M148" s="34"/>
      <c r="N148" s="34"/>
      <c r="O148" s="34"/>
      <c r="P148" s="34"/>
      <c r="Q148" s="34"/>
    </row>
    <row r="149" spans="4:17" ht="18" hidden="1">
      <c r="M149" s="34"/>
      <c r="N149" s="34"/>
      <c r="O149" s="34"/>
      <c r="P149" s="34"/>
      <c r="Q149" s="34"/>
    </row>
    <row r="150" spans="4:17" ht="18" hidden="1">
      <c r="M150" s="34"/>
      <c r="N150" s="34"/>
      <c r="O150" s="34"/>
      <c r="P150" s="34"/>
      <c r="Q150" s="34"/>
    </row>
    <row r="151" spans="4:17" ht="18" hidden="1">
      <c r="M151" s="34"/>
      <c r="N151" s="34"/>
      <c r="O151" s="34"/>
      <c r="P151" s="34"/>
      <c r="Q151" s="34"/>
    </row>
    <row r="152" spans="4:17" ht="18">
      <c r="D152" s="28"/>
      <c r="E152" s="28"/>
      <c r="F152" s="28"/>
      <c r="G152" s="28"/>
      <c r="H152" s="30"/>
      <c r="I152" s="40"/>
      <c r="J152" s="30"/>
      <c r="K152" s="28"/>
      <c r="L152" s="28"/>
      <c r="M152" s="30"/>
      <c r="N152" s="30"/>
      <c r="O152" s="30"/>
      <c r="P152" s="30"/>
      <c r="Q152" s="30"/>
    </row>
    <row r="153" spans="4:17" ht="18">
      <c r="D153" s="28"/>
      <c r="E153" s="28"/>
      <c r="F153" s="28"/>
      <c r="G153" s="28"/>
      <c r="H153" s="30"/>
      <c r="I153" s="40"/>
      <c r="J153" s="30"/>
      <c r="K153" s="28"/>
      <c r="L153" s="28"/>
      <c r="M153" s="30"/>
      <c r="N153" s="30"/>
      <c r="O153" s="30"/>
      <c r="P153" s="30"/>
      <c r="Q153" s="30"/>
    </row>
    <row r="154" spans="4:17" ht="18"/>
  </sheetData>
  <sheetProtection autoFilter="0"/>
  <autoFilter ref="D5:G114" xr:uid="{1A8DBB63-9018-4C31-B27E-BB59C5F46892}"/>
  <mergeCells count="1">
    <mergeCell ref="E4:L4"/>
  </mergeCells>
  <conditionalFormatting sqref="D6:D110">
    <cfRule type="containsText" dxfId="453" priority="5" operator="containsText" text="a">
      <formula>NOT(ISERROR(SEARCH("a",D6)))</formula>
    </cfRule>
  </conditionalFormatting>
  <conditionalFormatting sqref="D6:M110">
    <cfRule type="containsText" dxfId="452" priority="4" operator="containsText" text="!">
      <formula>NOT(ISERROR(SEARCH("!",D6)))</formula>
    </cfRule>
  </conditionalFormatting>
  <conditionalFormatting sqref="M9:M10">
    <cfRule type="containsText" dxfId="451" priority="1" operator="containsText" text="!">
      <formula>NOT(ISERROR(SEARCH("!",M9)))</formula>
    </cfRule>
  </conditionalFormatting>
  <conditionalFormatting sqref="M11:P11">
    <cfRule type="containsText" dxfId="450" priority="3" operator="containsText" text="!">
      <formula>NOT(ISERROR(SEARCH("!",M11)))</formula>
    </cfRule>
  </conditionalFormatting>
  <conditionalFormatting sqref="N9:P9">
    <cfRule type="containsText" dxfId="449" priority="2" operator="containsText" text="!">
      <formula>NOT(ISERROR(SEARCH("!",N9)))</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7" min="4" max="70"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D561-378B-4080-88F3-17C79AC0299A}">
  <sheetPr codeName="Sheet21">
    <tabColor theme="0" tint="-0.34998626667073579"/>
  </sheetPr>
  <dimension ref="A2:U36"/>
  <sheetViews>
    <sheetView workbookViewId="0"/>
  </sheetViews>
  <sheetFormatPr defaultRowHeight="14.45"/>
  <cols>
    <col min="1" max="1" width="4.140625" customWidth="1"/>
    <col min="2" max="2" width="55.85546875" customWidth="1"/>
    <col min="3" max="3" width="12.140625" customWidth="1"/>
    <col min="4" max="4" width="14.140625" bestFit="1" customWidth="1"/>
    <col min="5" max="21" width="9.5703125" customWidth="1"/>
  </cols>
  <sheetData>
    <row r="2" spans="1:21">
      <c r="A2" s="598" t="s">
        <v>620</v>
      </c>
      <c r="B2" s="600" t="s">
        <v>644</v>
      </c>
      <c r="C2" s="598"/>
      <c r="D2" s="598" t="s">
        <v>645</v>
      </c>
      <c r="E2" s="602" t="s">
        <v>646</v>
      </c>
      <c r="F2" s="603"/>
      <c r="G2" s="603"/>
      <c r="H2" s="603"/>
      <c r="I2" s="603"/>
      <c r="J2" s="603"/>
      <c r="K2" s="603"/>
      <c r="L2" s="603"/>
      <c r="M2" s="603"/>
      <c r="N2" s="603"/>
      <c r="O2" s="603"/>
      <c r="P2" s="603"/>
      <c r="Q2" s="604"/>
      <c r="R2" s="597" t="s">
        <v>647</v>
      </c>
      <c r="S2" s="597"/>
      <c r="T2" s="597"/>
      <c r="U2" s="597"/>
    </row>
    <row r="3" spans="1:21">
      <c r="A3" s="599"/>
      <c r="B3" s="601"/>
      <c r="C3" s="599"/>
      <c r="D3" s="599"/>
      <c r="E3" s="605"/>
      <c r="F3" s="606"/>
      <c r="G3" s="606"/>
      <c r="H3" s="606"/>
      <c r="I3" s="606"/>
      <c r="J3" s="606"/>
      <c r="K3" s="606"/>
      <c r="L3" s="606"/>
      <c r="M3" s="606"/>
      <c r="N3" s="606"/>
      <c r="O3" s="606"/>
      <c r="P3" s="606"/>
      <c r="Q3" s="607"/>
      <c r="R3" s="113" t="s">
        <v>648</v>
      </c>
      <c r="S3" s="113" t="s">
        <v>149</v>
      </c>
      <c r="T3" s="113" t="s">
        <v>649</v>
      </c>
      <c r="U3" s="112" t="s">
        <v>180</v>
      </c>
    </row>
    <row r="4" spans="1:21">
      <c r="A4" s="119">
        <v>1</v>
      </c>
      <c r="B4" s="114" t="s">
        <v>42</v>
      </c>
      <c r="C4" s="115"/>
      <c r="D4" s="116">
        <f>SUM(D5)</f>
        <v>5</v>
      </c>
      <c r="E4" s="117"/>
      <c r="F4" s="118"/>
      <c r="G4" s="118"/>
      <c r="H4" s="118"/>
      <c r="I4" s="118"/>
      <c r="J4" s="118"/>
      <c r="K4" s="118"/>
      <c r="L4" s="118"/>
      <c r="M4" s="118"/>
      <c r="N4" s="118"/>
      <c r="O4" s="118"/>
      <c r="P4" s="118"/>
      <c r="Q4" s="118"/>
      <c r="R4" s="133">
        <f>SUM(R5)</f>
        <v>0</v>
      </c>
      <c r="S4" s="133">
        <f t="shared" ref="S4:U4" si="0">SUM(S5)</f>
        <v>5</v>
      </c>
      <c r="T4" s="133">
        <f t="shared" si="0"/>
        <v>0</v>
      </c>
      <c r="U4" s="133">
        <f t="shared" si="0"/>
        <v>0</v>
      </c>
    </row>
    <row r="5" spans="1:21">
      <c r="A5" s="120">
        <v>1.1000000000000001</v>
      </c>
      <c r="B5" s="12" t="s">
        <v>42</v>
      </c>
      <c r="C5" s="1"/>
      <c r="D5" s="1">
        <v>5</v>
      </c>
      <c r="E5" s="13" t="str" cm="1">
        <f t="array" ref="E5:I5">TRANSPOSE('1. Strategic ambition'!D8:D12)</f>
        <v>Yes</v>
      </c>
      <c r="F5" s="1" t="str">
        <v>Yes</v>
      </c>
      <c r="G5" s="1" t="str">
        <v>Yes</v>
      </c>
      <c r="H5" s="1" t="str">
        <v>Yes</v>
      </c>
      <c r="I5" s="1" t="str">
        <v>Yes</v>
      </c>
      <c r="J5" s="14"/>
      <c r="K5" s="14"/>
      <c r="L5" s="14"/>
      <c r="M5" s="14"/>
      <c r="N5" s="14"/>
      <c r="O5" s="14"/>
      <c r="P5" s="14"/>
      <c r="Q5" s="51"/>
      <c r="R5" s="1">
        <f>COUNTIF(_xlfn.ANCHORARRAY(E5),0)</f>
        <v>0</v>
      </c>
      <c r="S5" s="1">
        <f t="shared" ref="S5:S13" si="1">COUNTIFS(_xlfn.ANCHORARRAY(E5),"Yes")</f>
        <v>5</v>
      </c>
      <c r="T5" s="111">
        <f>COUNTIFS(_xlfn.ANCHORARRAY(E5),"Partially")</f>
        <v>0</v>
      </c>
      <c r="U5" s="1">
        <f>COUNTIFS(_xlfn.ANCHORARRAY(E5),"No")</f>
        <v>0</v>
      </c>
    </row>
    <row r="6" spans="1:21">
      <c r="A6" s="119">
        <v>2</v>
      </c>
      <c r="B6" s="114" t="s">
        <v>45</v>
      </c>
      <c r="C6" s="115"/>
      <c r="D6" s="116">
        <f>SUM(D7:D9)</f>
        <v>7</v>
      </c>
      <c r="E6" s="117"/>
      <c r="F6" s="118"/>
      <c r="G6" s="118"/>
      <c r="H6" s="118"/>
      <c r="I6" s="118"/>
      <c r="J6" s="118"/>
      <c r="K6" s="118"/>
      <c r="L6" s="118"/>
      <c r="M6" s="118"/>
      <c r="N6" s="118"/>
      <c r="O6" s="118"/>
      <c r="P6" s="118"/>
      <c r="Q6" s="121"/>
      <c r="R6" s="134">
        <f>SUM(R7:R9)</f>
        <v>5</v>
      </c>
      <c r="S6" s="134">
        <f t="shared" ref="S6:U6" si="2">SUM(S7:S9)</f>
        <v>2</v>
      </c>
      <c r="T6" s="134">
        <f t="shared" si="2"/>
        <v>0</v>
      </c>
      <c r="U6" s="138">
        <f t="shared" si="2"/>
        <v>0</v>
      </c>
    </row>
    <row r="7" spans="1:21">
      <c r="A7" s="120">
        <v>2.1</v>
      </c>
      <c r="B7" s="3" t="s">
        <v>626</v>
      </c>
      <c r="C7" s="1"/>
      <c r="D7" s="13">
        <v>3</v>
      </c>
      <c r="E7" s="13" t="str" cm="1">
        <f t="array" ref="E7:G7">TRANSPOSE('2. Governance &amp; stakeholders'!D8:D10)</f>
        <v>Yes</v>
      </c>
      <c r="F7" s="1" t="str">
        <v>Yes</v>
      </c>
      <c r="G7" s="1">
        <v>0</v>
      </c>
      <c r="H7" s="14"/>
      <c r="I7" s="14"/>
      <c r="J7" s="14"/>
      <c r="K7" s="14"/>
      <c r="L7" s="14"/>
      <c r="M7" s="14"/>
      <c r="N7" s="14"/>
      <c r="O7" s="14"/>
      <c r="P7" s="14"/>
      <c r="Q7" s="51"/>
      <c r="R7" s="1">
        <f t="shared" ref="R7:R24" si="3">COUNTIF(_xlfn.ANCHORARRAY(E7),0)</f>
        <v>1</v>
      </c>
      <c r="S7" s="1">
        <f t="shared" si="1"/>
        <v>2</v>
      </c>
      <c r="T7" s="111">
        <f t="shared" ref="T7:T24" si="4">COUNTIFS(_xlfn.ANCHORARRAY(E7),"Partially")</f>
        <v>0</v>
      </c>
      <c r="U7" s="1">
        <f t="shared" ref="U7:U16" si="5">COUNTIFS(_xlfn.ANCHORARRAY(E7),"No")</f>
        <v>0</v>
      </c>
    </row>
    <row r="8" spans="1:21">
      <c r="A8" s="120">
        <v>2.2000000000000002</v>
      </c>
      <c r="B8" s="12" t="s">
        <v>219</v>
      </c>
      <c r="C8" s="1"/>
      <c r="D8" s="13">
        <v>2</v>
      </c>
      <c r="E8" s="13" cm="1">
        <f t="array" ref="E8:F8">TRANSPOSE('2. Governance &amp; stakeholders'!D12:D13)</f>
        <v>0</v>
      </c>
      <c r="F8" s="1">
        <v>0</v>
      </c>
      <c r="G8" s="14"/>
      <c r="H8" s="14"/>
      <c r="I8" s="14"/>
      <c r="J8" s="14"/>
      <c r="K8" s="14"/>
      <c r="L8" s="14"/>
      <c r="M8" s="14"/>
      <c r="N8" s="14"/>
      <c r="O8" s="14"/>
      <c r="P8" s="14"/>
      <c r="Q8" s="51"/>
      <c r="R8" s="1">
        <f>COUNTIF(_xlfn.ANCHORARRAY(E8),0)</f>
        <v>2</v>
      </c>
      <c r="S8" s="1">
        <f t="shared" si="1"/>
        <v>0</v>
      </c>
      <c r="T8" s="111">
        <f t="shared" si="4"/>
        <v>0</v>
      </c>
      <c r="U8" s="1">
        <f t="shared" si="5"/>
        <v>0</v>
      </c>
    </row>
    <row r="9" spans="1:21">
      <c r="A9" s="120">
        <v>2.2999999999999998</v>
      </c>
      <c r="B9" s="12" t="s">
        <v>493</v>
      </c>
      <c r="C9" s="1"/>
      <c r="D9" s="13">
        <v>2</v>
      </c>
      <c r="E9" s="13" cm="1">
        <f t="array" ref="E9:F9">TRANSPOSE('2. Governance &amp; stakeholders'!D15:D16)</f>
        <v>0</v>
      </c>
      <c r="F9" s="1">
        <v>0</v>
      </c>
      <c r="G9" s="14"/>
      <c r="H9" s="14"/>
      <c r="I9" s="14"/>
      <c r="J9" s="14"/>
      <c r="K9" s="14"/>
      <c r="L9" s="14"/>
      <c r="M9" s="14"/>
      <c r="N9" s="14"/>
      <c r="O9" s="14"/>
      <c r="P9" s="14"/>
      <c r="Q9" s="51"/>
      <c r="R9" s="1">
        <f t="shared" ref="R9" si="6">COUNTIF(_xlfn.ANCHORARRAY(E9),0)</f>
        <v>2</v>
      </c>
      <c r="S9" s="1">
        <f t="shared" ref="S9" si="7">COUNTIFS(_xlfn.ANCHORARRAY(E9),"Yes")</f>
        <v>0</v>
      </c>
      <c r="T9" s="111">
        <f t="shared" ref="T9" si="8">COUNTIFS(_xlfn.ANCHORARRAY(E9),"Partially")</f>
        <v>0</v>
      </c>
      <c r="U9" s="1">
        <f t="shared" ref="U9" si="9">COUNTIFS(_xlfn.ANCHORARRAY(E9),"No")</f>
        <v>0</v>
      </c>
    </row>
    <row r="10" spans="1:21">
      <c r="A10" s="119">
        <v>3</v>
      </c>
      <c r="B10" s="114" t="s">
        <v>47</v>
      </c>
      <c r="C10" s="115"/>
      <c r="D10" s="116">
        <f>SUM(D11:D13)</f>
        <v>8</v>
      </c>
      <c r="E10" s="116"/>
      <c r="F10" s="115"/>
      <c r="G10" s="115"/>
      <c r="H10" s="115"/>
      <c r="I10" s="115"/>
      <c r="J10" s="115"/>
      <c r="K10" s="115"/>
      <c r="L10" s="115"/>
      <c r="M10" s="115"/>
      <c r="N10" s="115"/>
      <c r="O10" s="115"/>
      <c r="P10" s="115"/>
      <c r="Q10" s="122"/>
      <c r="R10" s="134">
        <f>SUM(R11:R13)</f>
        <v>8</v>
      </c>
      <c r="S10" s="134">
        <f t="shared" ref="S10" si="10">SUM(S11:S13)</f>
        <v>0</v>
      </c>
      <c r="T10" s="134">
        <f t="shared" ref="T10" si="11">SUM(T11:T13)</f>
        <v>0</v>
      </c>
      <c r="U10" s="138">
        <f t="shared" ref="U10" si="12">SUM(U11:U13)</f>
        <v>0</v>
      </c>
    </row>
    <row r="11" spans="1:21">
      <c r="A11" s="120">
        <v>3.1</v>
      </c>
      <c r="B11" s="15" t="s">
        <v>222</v>
      </c>
      <c r="C11" s="1"/>
      <c r="D11" s="13">
        <v>4</v>
      </c>
      <c r="E11" s="13" cm="1">
        <f t="array" ref="E11:H11">TRANSPOSE('3. Decarb &amp; adaptation options'!D8:D11)</f>
        <v>0</v>
      </c>
      <c r="F11" s="1">
        <v>0</v>
      </c>
      <c r="G11" s="1">
        <v>0</v>
      </c>
      <c r="H11" s="1">
        <v>0</v>
      </c>
      <c r="I11" s="14"/>
      <c r="J11" s="14"/>
      <c r="K11" s="14"/>
      <c r="L11" s="14"/>
      <c r="M11" s="14"/>
      <c r="N11" s="14"/>
      <c r="O11" s="14"/>
      <c r="P11" s="14"/>
      <c r="Q11" s="51"/>
      <c r="R11" s="1">
        <f t="shared" si="3"/>
        <v>4</v>
      </c>
      <c r="S11" s="1">
        <f t="shared" si="1"/>
        <v>0</v>
      </c>
      <c r="T11" s="111">
        <f t="shared" si="4"/>
        <v>0</v>
      </c>
      <c r="U11" s="1">
        <f t="shared" si="5"/>
        <v>0</v>
      </c>
    </row>
    <row r="12" spans="1:21">
      <c r="A12" s="120">
        <v>3.2</v>
      </c>
      <c r="B12" s="15" t="s">
        <v>514</v>
      </c>
      <c r="C12" s="1"/>
      <c r="D12" s="13">
        <v>1</v>
      </c>
      <c r="E12" s="13" cm="1">
        <f t="array" ref="E12">TRANSPOSE('3. Decarb &amp; adaptation options'!D13)</f>
        <v>0</v>
      </c>
      <c r="F12" s="14"/>
      <c r="G12" s="14"/>
      <c r="H12" s="14"/>
      <c r="I12" s="14"/>
      <c r="J12" s="14"/>
      <c r="K12" s="14"/>
      <c r="L12" s="14"/>
      <c r="M12" s="14"/>
      <c r="N12" s="14"/>
      <c r="O12" s="14"/>
      <c r="P12" s="14"/>
      <c r="Q12" s="51"/>
      <c r="R12" s="1">
        <f t="shared" ref="R12" si="13">COUNTIF(_xlfn.ANCHORARRAY(E12),0)</f>
        <v>1</v>
      </c>
      <c r="S12" s="1">
        <f t="shared" ref="S12" si="14">COUNTIFS(_xlfn.ANCHORARRAY(E12),"Yes")</f>
        <v>0</v>
      </c>
      <c r="T12" s="111">
        <f t="shared" ref="T12" si="15">COUNTIFS(_xlfn.ANCHORARRAY(E12),"Partially")</f>
        <v>0</v>
      </c>
      <c r="U12" s="1">
        <f t="shared" ref="U12" si="16">COUNTIFS(_xlfn.ANCHORARRAY(E12),"No")</f>
        <v>0</v>
      </c>
    </row>
    <row r="13" spans="1:21">
      <c r="A13" s="120">
        <v>3.3</v>
      </c>
      <c r="B13" s="15" t="s">
        <v>356</v>
      </c>
      <c r="C13" s="1"/>
      <c r="D13" s="13">
        <v>3</v>
      </c>
      <c r="E13" s="13" cm="1">
        <f t="array" ref="E13:G13">TRANSPOSE('3. Decarb &amp; adaptation options'!D15:D17)</f>
        <v>0</v>
      </c>
      <c r="F13" s="1">
        <v>0</v>
      </c>
      <c r="G13" s="1">
        <v>0</v>
      </c>
      <c r="H13" s="14"/>
      <c r="I13" s="14"/>
      <c r="J13" s="14"/>
      <c r="K13" s="14"/>
      <c r="L13" s="14"/>
      <c r="M13" s="14"/>
      <c r="N13" s="14"/>
      <c r="O13" s="14"/>
      <c r="P13" s="14"/>
      <c r="Q13" s="51"/>
      <c r="R13" s="1">
        <f t="shared" si="3"/>
        <v>3</v>
      </c>
      <c r="S13" s="1">
        <f t="shared" si="1"/>
        <v>0</v>
      </c>
      <c r="T13" s="111">
        <f t="shared" si="4"/>
        <v>0</v>
      </c>
      <c r="U13" s="1">
        <f t="shared" si="5"/>
        <v>0</v>
      </c>
    </row>
    <row r="14" spans="1:21">
      <c r="A14" s="119">
        <v>4</v>
      </c>
      <c r="B14" s="114" t="s">
        <v>50</v>
      </c>
      <c r="C14" s="115"/>
      <c r="D14" s="116">
        <f>SUM(D15:D16)</f>
        <v>3</v>
      </c>
      <c r="E14" s="116"/>
      <c r="F14" s="115"/>
      <c r="G14" s="115"/>
      <c r="H14" s="115"/>
      <c r="I14" s="115"/>
      <c r="J14" s="115"/>
      <c r="K14" s="115"/>
      <c r="L14" s="115"/>
      <c r="M14" s="115"/>
      <c r="N14" s="115"/>
      <c r="O14" s="115"/>
      <c r="P14" s="115"/>
      <c r="Q14" s="122"/>
      <c r="R14" s="135">
        <f>SUM(R15:R16)</f>
        <v>3</v>
      </c>
      <c r="S14" s="135">
        <f t="shared" ref="S14:U14" si="17">SUM(S15:S16)</f>
        <v>0</v>
      </c>
      <c r="T14" s="135">
        <f t="shared" si="17"/>
        <v>0</v>
      </c>
      <c r="U14" s="139">
        <f t="shared" si="17"/>
        <v>0</v>
      </c>
    </row>
    <row r="15" spans="1:21">
      <c r="A15" s="120">
        <v>4.0999999999999996</v>
      </c>
      <c r="B15" s="3" t="s">
        <v>226</v>
      </c>
      <c r="C15" s="1"/>
      <c r="D15" s="13">
        <v>2</v>
      </c>
      <c r="E15" s="13" cm="1">
        <f t="array" ref="E15:F15">TRANSPOSE('4. Emissions reduction target'!D8:D9)</f>
        <v>0</v>
      </c>
      <c r="F15" s="1">
        <v>0</v>
      </c>
      <c r="G15" s="14"/>
      <c r="H15" s="14"/>
      <c r="I15" s="14"/>
      <c r="J15" s="14"/>
      <c r="K15" s="14"/>
      <c r="L15" s="14"/>
      <c r="M15" s="14"/>
      <c r="N15" s="14"/>
      <c r="O15" s="14"/>
      <c r="P15" s="14"/>
      <c r="Q15" s="51"/>
      <c r="R15" s="1">
        <f t="shared" si="3"/>
        <v>2</v>
      </c>
      <c r="S15" s="1">
        <f>COUNTIFS(_xlfn.ANCHORARRAY(E15),"Yes")</f>
        <v>0</v>
      </c>
      <c r="T15" s="111">
        <f t="shared" si="4"/>
        <v>0</v>
      </c>
      <c r="U15" s="1">
        <f t="shared" si="5"/>
        <v>0</v>
      </c>
    </row>
    <row r="16" spans="1:21">
      <c r="A16" s="120">
        <v>4.2</v>
      </c>
      <c r="B16" s="3" t="s">
        <v>393</v>
      </c>
      <c r="C16" s="1"/>
      <c r="D16" s="13">
        <v>1</v>
      </c>
      <c r="E16" s="13" cm="1">
        <f t="array" ref="E16">TRANSPOSE('4. Emissions reduction target'!D11)</f>
        <v>0</v>
      </c>
      <c r="F16" s="14"/>
      <c r="G16" s="14"/>
      <c r="H16" s="14"/>
      <c r="I16" s="14"/>
      <c r="J16" s="14"/>
      <c r="K16" s="14"/>
      <c r="L16" s="14"/>
      <c r="M16" s="14"/>
      <c r="N16" s="14"/>
      <c r="O16" s="14"/>
      <c r="P16" s="14"/>
      <c r="Q16" s="51"/>
      <c r="R16" s="1">
        <f t="shared" si="3"/>
        <v>1</v>
      </c>
      <c r="S16" s="1">
        <f t="shared" ref="S16:S24" si="18">COUNTIFS(_xlfn.ANCHORARRAY(E16),"Yes")</f>
        <v>0</v>
      </c>
      <c r="T16" s="111">
        <f t="shared" si="4"/>
        <v>0</v>
      </c>
      <c r="U16" s="1">
        <f t="shared" si="5"/>
        <v>0</v>
      </c>
    </row>
    <row r="17" spans="1:21">
      <c r="A17" s="119">
        <v>5</v>
      </c>
      <c r="B17" s="114" t="s">
        <v>650</v>
      </c>
      <c r="C17" s="115"/>
      <c r="D17" s="116">
        <f>SUM(D18:D18)</f>
        <v>5</v>
      </c>
      <c r="E17" s="116"/>
      <c r="F17" s="115"/>
      <c r="G17" s="115"/>
      <c r="H17" s="115"/>
      <c r="I17" s="115"/>
      <c r="J17" s="115"/>
      <c r="K17" s="115"/>
      <c r="L17" s="115"/>
      <c r="M17" s="115"/>
      <c r="N17" s="115"/>
      <c r="O17" s="115"/>
      <c r="P17" s="115"/>
      <c r="Q17" s="122"/>
      <c r="R17" s="133">
        <f>SUM(R18)</f>
        <v>5</v>
      </c>
      <c r="S17" s="133">
        <f t="shared" ref="S17:U17" si="19">SUM(S18)</f>
        <v>0</v>
      </c>
      <c r="T17" s="133">
        <f t="shared" si="19"/>
        <v>0</v>
      </c>
      <c r="U17" s="133">
        <f t="shared" si="19"/>
        <v>0</v>
      </c>
    </row>
    <row r="18" spans="1:21">
      <c r="A18" s="120">
        <v>5.0999999999999996</v>
      </c>
      <c r="B18" s="12" t="s">
        <v>543</v>
      </c>
      <c r="C18" s="1"/>
      <c r="D18" s="13">
        <v>5</v>
      </c>
      <c r="E18" s="13" cm="1">
        <f t="array" ref="E18:I18">TRANSPOSE('5. Implementation strategy'!D8:D12)</f>
        <v>0</v>
      </c>
      <c r="F18" s="1">
        <v>0</v>
      </c>
      <c r="G18" s="1">
        <v>0</v>
      </c>
      <c r="H18" s="1">
        <v>0</v>
      </c>
      <c r="I18" s="1">
        <v>0</v>
      </c>
      <c r="J18" s="14"/>
      <c r="K18" s="14"/>
      <c r="L18" s="14"/>
      <c r="M18" s="14"/>
      <c r="N18" s="14"/>
      <c r="O18" s="14"/>
      <c r="P18" s="14"/>
      <c r="Q18" s="51"/>
      <c r="R18" s="1">
        <f>COUNTIF(_xlfn.ANCHORARRAY(E18),0)</f>
        <v>5</v>
      </c>
      <c r="S18" s="1">
        <f>COUNTIFS(_xlfn.ANCHORARRAY(E18),"Yes")</f>
        <v>0</v>
      </c>
      <c r="T18" s="111">
        <f>COUNTIFS(_xlfn.ANCHORARRAY(E18),"Partially")</f>
        <v>0</v>
      </c>
      <c r="U18" s="1">
        <f>COUNTIFS(_xlfn.ANCHORARRAY(E18),"No")</f>
        <v>0</v>
      </c>
    </row>
    <row r="19" spans="1:21">
      <c r="A19" s="119">
        <v>6</v>
      </c>
      <c r="B19" s="114" t="s">
        <v>55</v>
      </c>
      <c r="C19" s="115"/>
      <c r="D19" s="116">
        <f>SUM(D20:D22)</f>
        <v>5</v>
      </c>
      <c r="E19" s="116"/>
      <c r="F19" s="115"/>
      <c r="G19" s="115"/>
      <c r="H19" s="115"/>
      <c r="I19" s="115"/>
      <c r="J19" s="115"/>
      <c r="K19" s="115"/>
      <c r="L19" s="115"/>
      <c r="M19" s="115"/>
      <c r="N19" s="115"/>
      <c r="O19" s="115"/>
      <c r="P19" s="115"/>
      <c r="Q19" s="122"/>
      <c r="R19" s="134">
        <f>SUM(R20:R22)</f>
        <v>5</v>
      </c>
      <c r="S19" s="134">
        <f t="shared" ref="S19" si="20">SUM(S20:S22)</f>
        <v>0</v>
      </c>
      <c r="T19" s="134">
        <f t="shared" ref="T19" si="21">SUM(T20:T22)</f>
        <v>0</v>
      </c>
      <c r="U19" s="134">
        <f t="shared" ref="U19" si="22">SUM(U20:U22)</f>
        <v>0</v>
      </c>
    </row>
    <row r="20" spans="1:21">
      <c r="A20" s="120">
        <v>6.1</v>
      </c>
      <c r="B20" s="15" t="s">
        <v>231</v>
      </c>
      <c r="C20" s="1"/>
      <c r="D20" s="13">
        <v>1</v>
      </c>
      <c r="E20" s="13" cm="1">
        <f t="array" ref="E20">TRANSPOSE('6. Financial planning'!D8:D8)</f>
        <v>0</v>
      </c>
      <c r="F20" s="14"/>
      <c r="G20" s="14"/>
      <c r="H20" s="14"/>
      <c r="I20" s="14"/>
      <c r="J20" s="14"/>
      <c r="K20" s="14"/>
      <c r="L20" s="14"/>
      <c r="M20" s="14"/>
      <c r="N20" s="14"/>
      <c r="O20" s="14"/>
      <c r="P20" s="14"/>
      <c r="Q20" s="51"/>
      <c r="R20" s="1">
        <f t="shared" si="3"/>
        <v>1</v>
      </c>
      <c r="S20" s="1">
        <f t="shared" si="18"/>
        <v>0</v>
      </c>
      <c r="T20" s="111">
        <f t="shared" si="4"/>
        <v>0</v>
      </c>
      <c r="U20" s="1">
        <f t="shared" ref="U20" si="23">COUNTIFS(_xlfn.ANCHORARRAY(E20),"No")</f>
        <v>0</v>
      </c>
    </row>
    <row r="21" spans="1:21">
      <c r="A21" s="120">
        <v>6.2</v>
      </c>
      <c r="B21" s="15" t="s">
        <v>232</v>
      </c>
      <c r="C21" s="1"/>
      <c r="D21" s="13">
        <v>1</v>
      </c>
      <c r="E21" s="13" cm="1">
        <f t="array" ref="E21">TRANSPOSE('6. Financial planning'!D10:D10)</f>
        <v>0</v>
      </c>
      <c r="F21" s="14"/>
      <c r="G21" s="14"/>
      <c r="H21" s="14"/>
      <c r="I21" s="14"/>
      <c r="J21" s="14"/>
      <c r="K21" s="14"/>
      <c r="L21" s="14"/>
      <c r="M21" s="14"/>
      <c r="N21" s="14"/>
      <c r="O21" s="14"/>
      <c r="P21" s="14"/>
      <c r="Q21" s="51"/>
      <c r="R21" s="1">
        <f t="shared" ref="R21" si="24">COUNTIF(_xlfn.ANCHORARRAY(E21),0)</f>
        <v>1</v>
      </c>
      <c r="S21" s="1">
        <f t="shared" ref="S21" si="25">COUNTIFS(_xlfn.ANCHORARRAY(E21),"Yes")</f>
        <v>0</v>
      </c>
      <c r="T21" s="111">
        <f t="shared" ref="T21" si="26">COUNTIFS(_xlfn.ANCHORARRAY(E21),"Partially")</f>
        <v>0</v>
      </c>
      <c r="U21" s="1">
        <f t="shared" ref="U21" si="27">COUNTIFS(_xlfn.ANCHORARRAY(E21),"No")</f>
        <v>0</v>
      </c>
    </row>
    <row r="22" spans="1:21">
      <c r="A22" s="120">
        <v>6.3</v>
      </c>
      <c r="B22" s="15" t="s">
        <v>233</v>
      </c>
      <c r="C22" s="1"/>
      <c r="D22" s="13">
        <v>3</v>
      </c>
      <c r="E22" s="13" cm="1">
        <f t="array" ref="E22:G22">TRANSPOSE('6. Financial planning'!D12:D14)</f>
        <v>0</v>
      </c>
      <c r="F22" s="1">
        <v>0</v>
      </c>
      <c r="G22" s="1">
        <v>0</v>
      </c>
      <c r="H22" s="14"/>
      <c r="I22" s="14"/>
      <c r="J22" s="14"/>
      <c r="K22" s="14"/>
      <c r="L22" s="14"/>
      <c r="M22" s="14"/>
      <c r="N22" s="14"/>
      <c r="O22" s="14"/>
      <c r="P22" s="14"/>
      <c r="Q22" s="51"/>
      <c r="R22" s="1">
        <f t="shared" ref="R22" si="28">COUNTIF(_xlfn.ANCHORARRAY(E22),0)</f>
        <v>3</v>
      </c>
      <c r="S22" s="1">
        <f t="shared" ref="S22" si="29">COUNTIFS(_xlfn.ANCHORARRAY(E22),"Yes")</f>
        <v>0</v>
      </c>
      <c r="T22" s="111">
        <f t="shared" ref="T22" si="30">COUNTIFS(_xlfn.ANCHORARRAY(E22),"Partially")</f>
        <v>0</v>
      </c>
      <c r="U22" s="1">
        <f t="shared" ref="U22" si="31">COUNTIFS(_xlfn.ANCHORARRAY(E22),"No")</f>
        <v>0</v>
      </c>
    </row>
    <row r="23" spans="1:21">
      <c r="A23" s="119">
        <v>7</v>
      </c>
      <c r="B23" s="114" t="s">
        <v>58</v>
      </c>
      <c r="C23" s="116"/>
      <c r="D23" s="116">
        <f>SUM(D24:D24)</f>
        <v>1</v>
      </c>
      <c r="E23" s="116"/>
      <c r="F23" s="115"/>
      <c r="G23" s="115"/>
      <c r="H23" s="115"/>
      <c r="I23" s="115"/>
      <c r="J23" s="115"/>
      <c r="K23" s="115"/>
      <c r="L23" s="115"/>
      <c r="M23" s="115"/>
      <c r="N23" s="115"/>
      <c r="O23" s="115"/>
      <c r="P23" s="115"/>
      <c r="Q23" s="122"/>
      <c r="R23" s="133">
        <f>SUM(R24)</f>
        <v>1</v>
      </c>
      <c r="S23" s="133">
        <f t="shared" ref="S23" si="32">SUM(S24)</f>
        <v>0</v>
      </c>
      <c r="T23" s="133">
        <f t="shared" ref="T23" si="33">SUM(T24)</f>
        <v>0</v>
      </c>
      <c r="U23" s="133">
        <f t="shared" ref="U23" si="34">SUM(U24)</f>
        <v>0</v>
      </c>
    </row>
    <row r="24" spans="1:21">
      <c r="A24" s="120">
        <v>7.1</v>
      </c>
      <c r="B24" s="12" t="s">
        <v>58</v>
      </c>
      <c r="C24" s="1"/>
      <c r="D24" s="13">
        <v>1</v>
      </c>
      <c r="E24" s="13" cm="1">
        <f t="array" ref="E24">TRANSPOSE('7. Cont. review and disclosure'!D8:D8)</f>
        <v>0</v>
      </c>
      <c r="F24" s="14"/>
      <c r="G24" s="14"/>
      <c r="H24" s="14"/>
      <c r="I24" s="14"/>
      <c r="J24" s="14"/>
      <c r="K24" s="14"/>
      <c r="L24" s="14"/>
      <c r="M24" s="14"/>
      <c r="N24" s="14"/>
      <c r="O24" s="14"/>
      <c r="P24" s="14"/>
      <c r="Q24" s="51"/>
      <c r="R24" s="100">
        <f t="shared" si="3"/>
        <v>1</v>
      </c>
      <c r="S24" s="1">
        <f t="shared" si="18"/>
        <v>0</v>
      </c>
      <c r="T24" s="111">
        <f t="shared" si="4"/>
        <v>0</v>
      </c>
      <c r="U24" s="1">
        <f t="shared" ref="U24" si="35">COUNTIFS(_xlfn.ANCHORARRAY(E24),"No")</f>
        <v>0</v>
      </c>
    </row>
    <row r="25" spans="1:21">
      <c r="A25" s="594" t="s">
        <v>629</v>
      </c>
      <c r="B25" s="595"/>
      <c r="C25" s="596"/>
      <c r="D25" s="116">
        <f>SUM(D4,D6,D10,D14,D17,D19,D23)</f>
        <v>34</v>
      </c>
      <c r="Q25" s="608" t="s">
        <v>629</v>
      </c>
      <c r="R25" s="136">
        <f>SUM(R4,R6,R10,R14,R17,R19,R23)</f>
        <v>27</v>
      </c>
      <c r="S25" s="136">
        <f t="shared" ref="S25:U25" si="36">SUM(S4,S6,S10,S14,S17,S19,S23)</f>
        <v>7</v>
      </c>
      <c r="T25" s="136">
        <f t="shared" si="36"/>
        <v>0</v>
      </c>
      <c r="U25" s="136">
        <f t="shared" si="36"/>
        <v>0</v>
      </c>
    </row>
    <row r="26" spans="1:21">
      <c r="Q26" s="609"/>
      <c r="R26" s="132">
        <f>1-R25/$D$25</f>
        <v>0.20588235294117652</v>
      </c>
      <c r="S26" s="132">
        <f>S25/$D$25</f>
        <v>0.20588235294117646</v>
      </c>
      <c r="T26" s="132">
        <f>T25/$D$25</f>
        <v>0</v>
      </c>
      <c r="U26" s="132">
        <f>U25/$D$25</f>
        <v>0</v>
      </c>
    </row>
    <row r="28" spans="1:21">
      <c r="A28" s="592" t="s">
        <v>651</v>
      </c>
      <c r="B28" s="593"/>
      <c r="C28" s="593"/>
      <c r="D28" s="593"/>
      <c r="E28" s="593"/>
      <c r="Q28" s="137" t="s">
        <v>652</v>
      </c>
      <c r="R28">
        <f>S25</f>
        <v>7</v>
      </c>
    </row>
    <row r="29" spans="1:21">
      <c r="A29" s="125" t="s">
        <v>620</v>
      </c>
      <c r="B29" s="126" t="s">
        <v>644</v>
      </c>
      <c r="C29" s="127" t="s">
        <v>653</v>
      </c>
      <c r="D29" s="127" t="s">
        <v>654</v>
      </c>
      <c r="E29" s="127" t="s">
        <v>655</v>
      </c>
      <c r="Q29" s="137" t="s">
        <v>622</v>
      </c>
      <c r="R29">
        <f>T25</f>
        <v>0</v>
      </c>
    </row>
    <row r="30" spans="1:21">
      <c r="A30" s="123">
        <v>1</v>
      </c>
      <c r="B30" s="12" t="str">
        <f>B4</f>
        <v>Strategic ambition</v>
      </c>
      <c r="C30" s="129">
        <f>_xlfn.PERCENTOF(S$5,$D$4)</f>
        <v>1</v>
      </c>
      <c r="D30" s="129">
        <f>_xlfn.PERCENTOF(T$5,$D$4)</f>
        <v>0</v>
      </c>
      <c r="E30" s="129">
        <f>_xlfn.PERCENTOF(U$5,$D$4)</f>
        <v>0</v>
      </c>
      <c r="Q30" s="137" t="s">
        <v>656</v>
      </c>
      <c r="R30">
        <f>U25</f>
        <v>0</v>
      </c>
    </row>
    <row r="31" spans="1:21">
      <c r="A31" s="123">
        <v>2</v>
      </c>
      <c r="B31" s="12" t="str">
        <f>B6</f>
        <v>Governance and stakeholder engagement</v>
      </c>
      <c r="C31" s="129">
        <f>_xlfn.PERCENTOF(SUM(S$7:S$9),$D$6)</f>
        <v>0.2857142857142857</v>
      </c>
      <c r="D31" s="129">
        <f>_xlfn.PERCENTOF(SUM(T$7:T$9),$D$6)</f>
        <v>0</v>
      </c>
      <c r="E31" s="129">
        <f>_xlfn.PERCENTOF(SUM(U$7:U$9),$D$6)</f>
        <v>0</v>
      </c>
      <c r="Q31" s="137"/>
    </row>
    <row r="32" spans="1:21">
      <c r="A32" s="123">
        <v>3</v>
      </c>
      <c r="B32" s="12" t="str">
        <f>B10</f>
        <v>Decarbonisation and adaptation options analysis</v>
      </c>
      <c r="C32" s="129">
        <f>_xlfn.PERCENTOF(SUM(S$11:S$13),$D$10)</f>
        <v>0</v>
      </c>
      <c r="D32" s="129">
        <f>_xlfn.PERCENTOF(SUM(T$11:T$13),$D$10)</f>
        <v>0</v>
      </c>
      <c r="E32" s="129">
        <f>_xlfn.PERCENTOF(SUM(U$11:U$13),$D$10)</f>
        <v>0</v>
      </c>
    </row>
    <row r="33" spans="1:5">
      <c r="A33" s="123">
        <v>4</v>
      </c>
      <c r="B33" s="12" t="str">
        <f>B14</f>
        <v>Emissions reduction targets</v>
      </c>
      <c r="C33" s="129">
        <f>_xlfn.PERCENTOF(SUM(S$15:S$16),$D$14)</f>
        <v>0</v>
      </c>
      <c r="D33" s="129">
        <f>_xlfn.PERCENTOF(SUM(T$15:T$16),$D$14)</f>
        <v>0</v>
      </c>
      <c r="E33" s="129">
        <f>_xlfn.PERCENTOF(SUM(U$15:U$16),$D$14)</f>
        <v>0</v>
      </c>
    </row>
    <row r="34" spans="1:5">
      <c r="A34" s="123">
        <v>5</v>
      </c>
      <c r="B34" s="12" t="str">
        <f>B17</f>
        <v>Implementation strategy and financial planning</v>
      </c>
      <c r="C34" s="129">
        <f>_xlfn.PERCENTOF(S$18,$D$17)</f>
        <v>0</v>
      </c>
      <c r="D34" s="129">
        <f>_xlfn.PERCENTOF(T$18,$D$17)</f>
        <v>0</v>
      </c>
      <c r="E34" s="129">
        <f>_xlfn.PERCENTOF(U$18,$D$17)</f>
        <v>0</v>
      </c>
    </row>
    <row r="35" spans="1:5">
      <c r="A35" s="123">
        <v>6</v>
      </c>
      <c r="B35" s="12" t="str">
        <f>B19</f>
        <v>Financial planning</v>
      </c>
      <c r="C35" s="129">
        <f>_xlfn.PERCENTOF(SUM(S$20:S$22),$D$19)</f>
        <v>0</v>
      </c>
      <c r="D35" s="129">
        <f>_xlfn.PERCENTOF(SUM(T$20:T$22),$D$19)</f>
        <v>0</v>
      </c>
      <c r="E35" s="129">
        <f>_xlfn.PERCENTOF(SUM(U$20:U$22),$D$19)</f>
        <v>0</v>
      </c>
    </row>
    <row r="36" spans="1:5" ht="15" thickBot="1">
      <c r="A36" s="124">
        <v>7</v>
      </c>
      <c r="B36" s="128" t="str">
        <f>B23</f>
        <v>Continuous review and disclosure</v>
      </c>
      <c r="C36" s="130">
        <f>_xlfn.PERCENTOF(S$24,$D$23)</f>
        <v>0</v>
      </c>
      <c r="D36" s="131">
        <f>_xlfn.PERCENTOF(T$24,$D$23)</f>
        <v>0</v>
      </c>
      <c r="E36" s="131">
        <f>_xlfn.PERCENTOF(U$24,$D$23)</f>
        <v>0</v>
      </c>
    </row>
  </sheetData>
  <mergeCells count="9">
    <mergeCell ref="A28:E28"/>
    <mergeCell ref="A25:C25"/>
    <mergeCell ref="R2:U2"/>
    <mergeCell ref="A2:A3"/>
    <mergeCell ref="B2:B3"/>
    <mergeCell ref="C2:C3"/>
    <mergeCell ref="D2:D3"/>
    <mergeCell ref="E2:Q3"/>
    <mergeCell ref="Q25:Q2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51DA-5239-4DD9-A16E-072EFA67E0C5}">
  <sheetPr codeName="Sheet24">
    <tabColor theme="0" tint="-0.34998626667073579"/>
  </sheetPr>
  <dimension ref="A2:U36"/>
  <sheetViews>
    <sheetView workbookViewId="0"/>
  </sheetViews>
  <sheetFormatPr defaultRowHeight="14.45"/>
  <cols>
    <col min="1" max="1" width="4.140625" customWidth="1"/>
    <col min="2" max="2" width="55.85546875" customWidth="1"/>
    <col min="3" max="3" width="12.140625" customWidth="1"/>
    <col min="4" max="4" width="14.140625" bestFit="1" customWidth="1"/>
    <col min="5" max="21" width="9.5703125" customWidth="1"/>
  </cols>
  <sheetData>
    <row r="2" spans="1:21">
      <c r="A2" s="598" t="s">
        <v>620</v>
      </c>
      <c r="B2" s="600" t="s">
        <v>644</v>
      </c>
      <c r="C2" s="598"/>
      <c r="D2" s="598" t="s">
        <v>645</v>
      </c>
      <c r="E2" s="602" t="s">
        <v>646</v>
      </c>
      <c r="F2" s="603"/>
      <c r="G2" s="603"/>
      <c r="H2" s="603"/>
      <c r="I2" s="603"/>
      <c r="J2" s="603"/>
      <c r="K2" s="603"/>
      <c r="L2" s="603"/>
      <c r="M2" s="603"/>
      <c r="N2" s="603"/>
      <c r="O2" s="603"/>
      <c r="P2" s="603"/>
      <c r="Q2" s="604"/>
      <c r="R2" s="597" t="s">
        <v>647</v>
      </c>
      <c r="S2" s="597"/>
      <c r="T2" s="597"/>
      <c r="U2" s="597"/>
    </row>
    <row r="3" spans="1:21">
      <c r="A3" s="599"/>
      <c r="B3" s="601"/>
      <c r="C3" s="599"/>
      <c r="D3" s="599"/>
      <c r="E3" s="605"/>
      <c r="F3" s="606"/>
      <c r="G3" s="606"/>
      <c r="H3" s="606"/>
      <c r="I3" s="606"/>
      <c r="J3" s="606"/>
      <c r="K3" s="606"/>
      <c r="L3" s="606"/>
      <c r="M3" s="606"/>
      <c r="N3" s="606"/>
      <c r="O3" s="606"/>
      <c r="P3" s="606"/>
      <c r="Q3" s="607"/>
      <c r="R3" s="113" t="s">
        <v>648</v>
      </c>
      <c r="S3" s="113" t="s">
        <v>149</v>
      </c>
      <c r="T3" s="113" t="s">
        <v>649</v>
      </c>
      <c r="U3" s="112" t="s">
        <v>180</v>
      </c>
    </row>
    <row r="4" spans="1:21">
      <c r="A4" s="119">
        <v>1</v>
      </c>
      <c r="B4" s="114" t="s">
        <v>42</v>
      </c>
      <c r="C4" s="115"/>
      <c r="D4" s="116">
        <f>SUM(D5)</f>
        <v>7</v>
      </c>
      <c r="E4" s="117"/>
      <c r="F4" s="118"/>
      <c r="G4" s="118"/>
      <c r="H4" s="118"/>
      <c r="I4" s="118"/>
      <c r="J4" s="118"/>
      <c r="K4" s="118"/>
      <c r="L4" s="118"/>
      <c r="M4" s="118"/>
      <c r="N4" s="118"/>
      <c r="O4" s="118"/>
      <c r="P4" s="118"/>
      <c r="Q4" s="118"/>
      <c r="R4" s="133">
        <f>SUM(R5)</f>
        <v>0</v>
      </c>
      <c r="S4" s="133">
        <f t="shared" ref="S4:U4" si="0">SUM(S5)</f>
        <v>7</v>
      </c>
      <c r="T4" s="133">
        <f t="shared" si="0"/>
        <v>0</v>
      </c>
      <c r="U4" s="133">
        <f t="shared" si="0"/>
        <v>0</v>
      </c>
    </row>
    <row r="5" spans="1:21">
      <c r="A5" s="120">
        <v>1.1000000000000001</v>
      </c>
      <c r="B5" s="12" t="s">
        <v>42</v>
      </c>
      <c r="C5" s="1"/>
      <c r="D5" s="1">
        <v>7</v>
      </c>
      <c r="E5" s="13" t="str" cm="1">
        <f t="array" ref="E5:K5">TRANSPOSE('1. Strategic ambition'!D8:D14)</f>
        <v>Yes</v>
      </c>
      <c r="F5" s="1" t="str">
        <v>Yes</v>
      </c>
      <c r="G5" s="1" t="str">
        <v>Yes</v>
      </c>
      <c r="H5" s="1" t="str">
        <v>Yes</v>
      </c>
      <c r="I5" s="1" t="str">
        <v>Yes</v>
      </c>
      <c r="J5" s="1" t="str">
        <v>Yes</v>
      </c>
      <c r="K5" s="1" t="str">
        <v>Yes</v>
      </c>
      <c r="L5" s="14"/>
      <c r="M5" s="14"/>
      <c r="N5" s="14"/>
      <c r="O5" s="14"/>
      <c r="P5" s="14"/>
      <c r="Q5" s="51"/>
      <c r="R5" s="1">
        <f>COUNTIF(_xlfn.ANCHORARRAY(E5),0)</f>
        <v>0</v>
      </c>
      <c r="S5" s="1">
        <f t="shared" ref="S5" si="1">COUNTIFS(_xlfn.ANCHORARRAY(E5),"Yes")</f>
        <v>7</v>
      </c>
      <c r="T5" s="111">
        <f>COUNTIFS(_xlfn.ANCHORARRAY(E5),"Partially")</f>
        <v>0</v>
      </c>
      <c r="U5" s="1">
        <f>COUNTIFS(_xlfn.ANCHORARRAY(E5),"No")</f>
        <v>0</v>
      </c>
    </row>
    <row r="6" spans="1:21">
      <c r="A6" s="119">
        <v>2</v>
      </c>
      <c r="B6" s="114" t="s">
        <v>45</v>
      </c>
      <c r="C6" s="115"/>
      <c r="D6" s="116">
        <f>SUM(D7:D9)</f>
        <v>7</v>
      </c>
      <c r="E6" s="117"/>
      <c r="F6" s="118"/>
      <c r="G6" s="118"/>
      <c r="H6" s="118"/>
      <c r="I6" s="118"/>
      <c r="J6" s="118"/>
      <c r="K6" s="118"/>
      <c r="L6" s="118"/>
      <c r="M6" s="118"/>
      <c r="N6" s="118"/>
      <c r="O6" s="118"/>
      <c r="P6" s="118"/>
      <c r="Q6" s="121"/>
      <c r="R6" s="134">
        <f>SUM(R7:R9)</f>
        <v>5</v>
      </c>
      <c r="S6" s="134">
        <f t="shared" ref="S6:U6" si="2">SUM(S7:S9)</f>
        <v>2</v>
      </c>
      <c r="T6" s="134">
        <f t="shared" si="2"/>
        <v>0</v>
      </c>
      <c r="U6" s="138">
        <f t="shared" si="2"/>
        <v>0</v>
      </c>
    </row>
    <row r="7" spans="1:21">
      <c r="A7" s="120">
        <v>2.1</v>
      </c>
      <c r="B7" s="3" t="s">
        <v>626</v>
      </c>
      <c r="C7" s="1"/>
      <c r="D7" s="13">
        <v>3</v>
      </c>
      <c r="E7" s="13" t="str" cm="1">
        <f t="array" ref="E7:G7">TRANSPOSE('2. Governance &amp; stakeholders'!D8:D10)</f>
        <v>Yes</v>
      </c>
      <c r="F7" s="1" t="str">
        <v>Yes</v>
      </c>
      <c r="G7" s="1">
        <v>0</v>
      </c>
      <c r="H7" s="14"/>
      <c r="I7" s="14"/>
      <c r="J7" s="14"/>
      <c r="K7" s="14"/>
      <c r="L7" s="14"/>
      <c r="M7" s="14"/>
      <c r="N7" s="14"/>
      <c r="O7" s="14"/>
      <c r="P7" s="14"/>
      <c r="Q7" s="51"/>
      <c r="R7" s="1">
        <f>COUNTIF(_xlfn.ANCHORARRAY(E7),0)</f>
        <v>1</v>
      </c>
      <c r="S7" s="1">
        <f>COUNTIFS(_xlfn.ANCHORARRAY(E7),"Yes")</f>
        <v>2</v>
      </c>
      <c r="T7" s="111">
        <f>COUNTIFS(_xlfn.ANCHORARRAY(E7),"Partially")</f>
        <v>0</v>
      </c>
      <c r="U7" s="1">
        <f>COUNTIFS(_xlfn.ANCHORARRAY(E7),"No")</f>
        <v>0</v>
      </c>
    </row>
    <row r="8" spans="1:21">
      <c r="A8" s="120">
        <v>2.2000000000000002</v>
      </c>
      <c r="B8" s="12" t="s">
        <v>219</v>
      </c>
      <c r="C8" s="1"/>
      <c r="D8" s="13">
        <v>2</v>
      </c>
      <c r="E8" s="13" cm="1">
        <f t="array" ref="E8:F8">TRANSPOSE('2. Governance &amp; stakeholders'!D12:D13)</f>
        <v>0</v>
      </c>
      <c r="F8" s="1">
        <v>0</v>
      </c>
      <c r="G8" s="14"/>
      <c r="H8" s="14"/>
      <c r="I8" s="14"/>
      <c r="J8" s="14"/>
      <c r="K8" s="14"/>
      <c r="L8" s="14"/>
      <c r="M8" s="14"/>
      <c r="N8" s="14"/>
      <c r="O8" s="14"/>
      <c r="P8" s="14"/>
      <c r="Q8" s="51"/>
      <c r="R8" s="1">
        <f>COUNTIF(_xlfn.ANCHORARRAY(E8),0)</f>
        <v>2</v>
      </c>
      <c r="S8" s="1">
        <f t="shared" ref="S8:S9" si="3">COUNTIFS(_xlfn.ANCHORARRAY(E8),"Yes")</f>
        <v>0</v>
      </c>
      <c r="T8" s="111">
        <f t="shared" ref="T8:T9" si="4">COUNTIFS(_xlfn.ANCHORARRAY(E8),"Partially")</f>
        <v>0</v>
      </c>
      <c r="U8" s="1">
        <f t="shared" ref="U8:U9" si="5">COUNTIFS(_xlfn.ANCHORARRAY(E8),"No")</f>
        <v>0</v>
      </c>
    </row>
    <row r="9" spans="1:21">
      <c r="A9" s="120">
        <v>2.2999999999999998</v>
      </c>
      <c r="B9" s="12" t="s">
        <v>493</v>
      </c>
      <c r="C9" s="1"/>
      <c r="D9" s="13">
        <v>2</v>
      </c>
      <c r="E9" s="13" cm="1">
        <f t="array" ref="E9:F9">TRANSPOSE('2. Governance &amp; stakeholders'!D15:D16)</f>
        <v>0</v>
      </c>
      <c r="F9" s="1">
        <v>0</v>
      </c>
      <c r="G9" s="14"/>
      <c r="H9" s="14"/>
      <c r="I9" s="14"/>
      <c r="J9" s="14"/>
      <c r="K9" s="14"/>
      <c r="L9" s="14"/>
      <c r="M9" s="14"/>
      <c r="N9" s="14"/>
      <c r="O9" s="14"/>
      <c r="P9" s="14"/>
      <c r="Q9" s="51"/>
      <c r="R9" s="1">
        <f t="shared" ref="R9" si="6">COUNTIF(_xlfn.ANCHORARRAY(E9),0)</f>
        <v>2</v>
      </c>
      <c r="S9" s="1">
        <f t="shared" si="3"/>
        <v>0</v>
      </c>
      <c r="T9" s="111">
        <f t="shared" si="4"/>
        <v>0</v>
      </c>
      <c r="U9" s="1">
        <f t="shared" si="5"/>
        <v>0</v>
      </c>
    </row>
    <row r="10" spans="1:21">
      <c r="A10" s="119">
        <v>3</v>
      </c>
      <c r="B10" s="114" t="s">
        <v>47</v>
      </c>
      <c r="C10" s="115"/>
      <c r="D10" s="116">
        <f>SUM(D11:D13)</f>
        <v>11</v>
      </c>
      <c r="E10" s="116"/>
      <c r="F10" s="115"/>
      <c r="G10" s="115"/>
      <c r="H10" s="115"/>
      <c r="I10" s="115"/>
      <c r="J10" s="115"/>
      <c r="K10" s="115"/>
      <c r="L10" s="115"/>
      <c r="M10" s="115"/>
      <c r="N10" s="115"/>
      <c r="O10" s="115"/>
      <c r="P10" s="115"/>
      <c r="Q10" s="122"/>
      <c r="R10" s="134">
        <f>SUM(R11:R13)</f>
        <v>11</v>
      </c>
      <c r="S10" s="134">
        <f t="shared" ref="S10:U10" si="7">SUM(S11:S13)</f>
        <v>0</v>
      </c>
      <c r="T10" s="134">
        <f t="shared" si="7"/>
        <v>0</v>
      </c>
      <c r="U10" s="138">
        <f t="shared" si="7"/>
        <v>0</v>
      </c>
    </row>
    <row r="11" spans="1:21">
      <c r="A11" s="120">
        <v>3.1</v>
      </c>
      <c r="B11" s="15" t="s">
        <v>222</v>
      </c>
      <c r="C11" s="1"/>
      <c r="D11" s="13">
        <v>6</v>
      </c>
      <c r="E11" s="13" cm="1">
        <f t="array" ref="E11:J11">TRANSPOSE('3. Decarb &amp; adaptation options'!D8:D13)</f>
        <v>0</v>
      </c>
      <c r="F11" s="1">
        <v>0</v>
      </c>
      <c r="G11" s="1">
        <v>0</v>
      </c>
      <c r="H11" s="1">
        <v>0</v>
      </c>
      <c r="I11" s="1">
        <v>0</v>
      </c>
      <c r="J11" s="1">
        <v>0</v>
      </c>
      <c r="K11" s="14"/>
      <c r="L11" s="14"/>
      <c r="M11" s="14"/>
      <c r="N11" s="14"/>
      <c r="O11" s="14"/>
      <c r="P11" s="14"/>
      <c r="Q11" s="51"/>
      <c r="R11" s="1">
        <f t="shared" ref="R11:R13" si="8">COUNTIF(_xlfn.ANCHORARRAY(E11),0)</f>
        <v>6</v>
      </c>
      <c r="S11" s="1">
        <f t="shared" ref="S11:S13" si="9">COUNTIFS(_xlfn.ANCHORARRAY(E11),"Yes")</f>
        <v>0</v>
      </c>
      <c r="T11" s="111">
        <f t="shared" ref="T11:T13" si="10">COUNTIFS(_xlfn.ANCHORARRAY(E11),"Partially")</f>
        <v>0</v>
      </c>
      <c r="U11" s="1">
        <f t="shared" ref="U11:U13" si="11">COUNTIFS(_xlfn.ANCHORARRAY(E11),"No")</f>
        <v>0</v>
      </c>
    </row>
    <row r="12" spans="1:21">
      <c r="A12" s="120">
        <v>3.2</v>
      </c>
      <c r="B12" s="15" t="s">
        <v>514</v>
      </c>
      <c r="C12" s="1"/>
      <c r="D12" s="13">
        <v>2</v>
      </c>
      <c r="E12" s="13" cm="1">
        <f t="array" ref="E12:F12">TRANSPOSE('3. Decarb &amp; adaptation options'!D15:D16)</f>
        <v>0</v>
      </c>
      <c r="F12" s="1">
        <v>0</v>
      </c>
      <c r="G12" s="14"/>
      <c r="H12" s="14"/>
      <c r="I12" s="14"/>
      <c r="J12" s="14"/>
      <c r="K12" s="14"/>
      <c r="L12" s="14"/>
      <c r="M12" s="14"/>
      <c r="N12" s="14"/>
      <c r="O12" s="14"/>
      <c r="P12" s="14"/>
      <c r="Q12" s="51"/>
      <c r="R12" s="1">
        <f t="shared" si="8"/>
        <v>2</v>
      </c>
      <c r="S12" s="1">
        <f t="shared" si="9"/>
        <v>0</v>
      </c>
      <c r="T12" s="111">
        <f t="shared" si="10"/>
        <v>0</v>
      </c>
      <c r="U12" s="1">
        <f t="shared" si="11"/>
        <v>0</v>
      </c>
    </row>
    <row r="13" spans="1:21">
      <c r="A13" s="120">
        <v>3.3</v>
      </c>
      <c r="B13" s="15" t="s">
        <v>356</v>
      </c>
      <c r="C13" s="1"/>
      <c r="D13" s="13">
        <v>3</v>
      </c>
      <c r="E13" s="13" cm="1">
        <f t="array" ref="E13:G13">TRANSPOSE('3. Decarb &amp; adaptation options'!D18:D20)</f>
        <v>0</v>
      </c>
      <c r="F13" s="1">
        <v>0</v>
      </c>
      <c r="G13" s="1">
        <v>0</v>
      </c>
      <c r="H13" s="14"/>
      <c r="I13" s="14"/>
      <c r="J13" s="14"/>
      <c r="K13" s="14"/>
      <c r="L13" s="14"/>
      <c r="M13" s="14"/>
      <c r="N13" s="14"/>
      <c r="O13" s="14"/>
      <c r="P13" s="14"/>
      <c r="Q13" s="51"/>
      <c r="R13" s="1">
        <f t="shared" si="8"/>
        <v>3</v>
      </c>
      <c r="S13" s="1">
        <f t="shared" si="9"/>
        <v>0</v>
      </c>
      <c r="T13" s="111">
        <f t="shared" si="10"/>
        <v>0</v>
      </c>
      <c r="U13" s="1">
        <f t="shared" si="11"/>
        <v>0</v>
      </c>
    </row>
    <row r="14" spans="1:21">
      <c r="A14" s="119">
        <v>4</v>
      </c>
      <c r="B14" s="114" t="s">
        <v>50</v>
      </c>
      <c r="C14" s="115"/>
      <c r="D14" s="116">
        <f>SUM(D15:D16)</f>
        <v>5</v>
      </c>
      <c r="E14" s="116"/>
      <c r="F14" s="115"/>
      <c r="G14" s="115"/>
      <c r="H14" s="115"/>
      <c r="I14" s="115"/>
      <c r="J14" s="115"/>
      <c r="K14" s="115"/>
      <c r="L14" s="115"/>
      <c r="M14" s="115"/>
      <c r="N14" s="115"/>
      <c r="O14" s="115"/>
      <c r="P14" s="115"/>
      <c r="Q14" s="122"/>
      <c r="R14" s="135">
        <f>SUM(R15:R16)</f>
        <v>5</v>
      </c>
      <c r="S14" s="135">
        <f t="shared" ref="S14:U14" si="12">SUM(S15:S16)</f>
        <v>0</v>
      </c>
      <c r="T14" s="135">
        <f t="shared" si="12"/>
        <v>0</v>
      </c>
      <c r="U14" s="139">
        <f t="shared" si="12"/>
        <v>0</v>
      </c>
    </row>
    <row r="15" spans="1:21">
      <c r="A15" s="120">
        <v>4.0999999999999996</v>
      </c>
      <c r="B15" s="3" t="s">
        <v>226</v>
      </c>
      <c r="C15" s="1"/>
      <c r="D15" s="13">
        <v>4</v>
      </c>
      <c r="E15" s="13" cm="1">
        <f t="array" ref="E15:H15">TRANSPOSE('4. Emissions reduction target'!D8:D11)</f>
        <v>0</v>
      </c>
      <c r="F15" s="1">
        <v>0</v>
      </c>
      <c r="G15" s="1">
        <v>0</v>
      </c>
      <c r="H15" s="1">
        <v>0</v>
      </c>
      <c r="I15" s="14"/>
      <c r="J15" s="14"/>
      <c r="K15" s="14"/>
      <c r="L15" s="14"/>
      <c r="M15" s="14"/>
      <c r="N15" s="14"/>
      <c r="O15" s="14"/>
      <c r="P15" s="14"/>
      <c r="Q15" s="51"/>
      <c r="R15" s="1">
        <f t="shared" ref="R15:R16" si="13">COUNTIF(_xlfn.ANCHORARRAY(E15),0)</f>
        <v>4</v>
      </c>
      <c r="S15" s="1">
        <f>COUNTIFS(_xlfn.ANCHORARRAY(E15),"Yes")</f>
        <v>0</v>
      </c>
      <c r="T15" s="111">
        <f t="shared" ref="T15:T16" si="14">COUNTIFS(_xlfn.ANCHORARRAY(E15),"Partially")</f>
        <v>0</v>
      </c>
      <c r="U15" s="1">
        <f t="shared" ref="U15:U16" si="15">COUNTIFS(_xlfn.ANCHORARRAY(E15),"No")</f>
        <v>0</v>
      </c>
    </row>
    <row r="16" spans="1:21">
      <c r="A16" s="120">
        <v>4.2</v>
      </c>
      <c r="B16" s="3" t="s">
        <v>393</v>
      </c>
      <c r="C16" s="1"/>
      <c r="D16" s="13">
        <v>1</v>
      </c>
      <c r="E16" s="13" cm="1">
        <f t="array" ref="E16">TRANSPOSE('4. Emissions reduction target'!D13)</f>
        <v>0</v>
      </c>
      <c r="F16" s="14"/>
      <c r="G16" s="14"/>
      <c r="H16" s="14"/>
      <c r="I16" s="14"/>
      <c r="J16" s="14"/>
      <c r="K16" s="14"/>
      <c r="L16" s="14"/>
      <c r="M16" s="14"/>
      <c r="N16" s="14"/>
      <c r="O16" s="14"/>
      <c r="P16" s="14"/>
      <c r="Q16" s="51"/>
      <c r="R16" s="1">
        <f t="shared" si="13"/>
        <v>1</v>
      </c>
      <c r="S16" s="1">
        <f t="shared" ref="S16" si="16">COUNTIFS(_xlfn.ANCHORARRAY(E16),"Yes")</f>
        <v>0</v>
      </c>
      <c r="T16" s="111">
        <f t="shared" si="14"/>
        <v>0</v>
      </c>
      <c r="U16" s="1">
        <f t="shared" si="15"/>
        <v>0</v>
      </c>
    </row>
    <row r="17" spans="1:21">
      <c r="A17" s="119">
        <v>5</v>
      </c>
      <c r="B17" s="114" t="s">
        <v>650</v>
      </c>
      <c r="C17" s="115"/>
      <c r="D17" s="116">
        <f>SUM(D18:D18)</f>
        <v>6</v>
      </c>
      <c r="E17" s="116"/>
      <c r="F17" s="115"/>
      <c r="G17" s="115"/>
      <c r="H17" s="115"/>
      <c r="I17" s="115"/>
      <c r="J17" s="115"/>
      <c r="K17" s="115"/>
      <c r="L17" s="115"/>
      <c r="M17" s="115"/>
      <c r="N17" s="115"/>
      <c r="O17" s="115"/>
      <c r="P17" s="115"/>
      <c r="Q17" s="122"/>
      <c r="R17" s="133">
        <f>SUM(R18)</f>
        <v>6</v>
      </c>
      <c r="S17" s="133">
        <f t="shared" ref="S17:U17" si="17">SUM(S18)</f>
        <v>0</v>
      </c>
      <c r="T17" s="133">
        <f t="shared" si="17"/>
        <v>0</v>
      </c>
      <c r="U17" s="133">
        <f t="shared" si="17"/>
        <v>0</v>
      </c>
    </row>
    <row r="18" spans="1:21">
      <c r="A18" s="120">
        <v>5.0999999999999996</v>
      </c>
      <c r="B18" s="12" t="s">
        <v>543</v>
      </c>
      <c r="C18" s="1"/>
      <c r="D18" s="13">
        <v>6</v>
      </c>
      <c r="E18" s="13" cm="1">
        <f t="array" ref="E18:J18">TRANSPOSE('5. Implementation strategy'!D8:D13)</f>
        <v>0</v>
      </c>
      <c r="F18" s="1">
        <v>0</v>
      </c>
      <c r="G18" s="1">
        <v>0</v>
      </c>
      <c r="H18" s="1">
        <v>0</v>
      </c>
      <c r="I18" s="1">
        <v>0</v>
      </c>
      <c r="J18" s="1">
        <v>0</v>
      </c>
      <c r="K18" s="14"/>
      <c r="L18" s="14"/>
      <c r="M18" s="14"/>
      <c r="N18" s="14"/>
      <c r="O18" s="14"/>
      <c r="P18" s="14"/>
      <c r="Q18" s="51"/>
      <c r="R18" s="1">
        <f>COUNTIF(_xlfn.ANCHORARRAY(E18),0)</f>
        <v>6</v>
      </c>
      <c r="S18" s="1">
        <f>COUNTIFS(_xlfn.ANCHORARRAY(E18),"Yes")</f>
        <v>0</v>
      </c>
      <c r="T18" s="111">
        <f>COUNTIFS(_xlfn.ANCHORARRAY(E18),"Partially")</f>
        <v>0</v>
      </c>
      <c r="U18" s="1">
        <f>COUNTIFS(_xlfn.ANCHORARRAY(E18),"No")</f>
        <v>0</v>
      </c>
    </row>
    <row r="19" spans="1:21">
      <c r="A19" s="119">
        <v>6</v>
      </c>
      <c r="B19" s="114" t="s">
        <v>55</v>
      </c>
      <c r="C19" s="115"/>
      <c r="D19" s="116">
        <f>SUM(D20:D22)</f>
        <v>6</v>
      </c>
      <c r="E19" s="116"/>
      <c r="F19" s="115"/>
      <c r="G19" s="115"/>
      <c r="H19" s="115"/>
      <c r="I19" s="115"/>
      <c r="J19" s="115"/>
      <c r="K19" s="115"/>
      <c r="L19" s="115"/>
      <c r="M19" s="115"/>
      <c r="N19" s="115"/>
      <c r="O19" s="115"/>
      <c r="P19" s="115"/>
      <c r="Q19" s="122"/>
      <c r="R19" s="134">
        <f>SUM(R20:R22)</f>
        <v>6</v>
      </c>
      <c r="S19" s="134">
        <f t="shared" ref="S19:U19" si="18">SUM(S20:S22)</f>
        <v>0</v>
      </c>
      <c r="T19" s="134">
        <f t="shared" si="18"/>
        <v>0</v>
      </c>
      <c r="U19" s="134">
        <f t="shared" si="18"/>
        <v>0</v>
      </c>
    </row>
    <row r="20" spans="1:21">
      <c r="A20" s="120">
        <v>6.1</v>
      </c>
      <c r="B20" s="15" t="s">
        <v>231</v>
      </c>
      <c r="C20" s="1"/>
      <c r="D20" s="13">
        <v>1</v>
      </c>
      <c r="E20" s="13" cm="1">
        <f t="array" ref="E20">TRANSPOSE('6. Financial planning'!D8:D8)</f>
        <v>0</v>
      </c>
      <c r="F20" s="14"/>
      <c r="G20" s="14"/>
      <c r="H20" s="14"/>
      <c r="I20" s="14"/>
      <c r="J20" s="14"/>
      <c r="K20" s="14"/>
      <c r="L20" s="14"/>
      <c r="M20" s="14"/>
      <c r="N20" s="14"/>
      <c r="O20" s="14"/>
      <c r="P20" s="14"/>
      <c r="Q20" s="51"/>
      <c r="R20" s="1">
        <f t="shared" ref="R20:R22" si="19">COUNTIF(_xlfn.ANCHORARRAY(E20),0)</f>
        <v>1</v>
      </c>
      <c r="S20" s="1">
        <f t="shared" ref="S20:S22" si="20">COUNTIFS(_xlfn.ANCHORARRAY(E20),"Yes")</f>
        <v>0</v>
      </c>
      <c r="T20" s="111">
        <f t="shared" ref="T20:T22" si="21">COUNTIFS(_xlfn.ANCHORARRAY(E20),"Partially")</f>
        <v>0</v>
      </c>
      <c r="U20" s="1">
        <f t="shared" ref="U20:U22" si="22">COUNTIFS(_xlfn.ANCHORARRAY(E20),"No")</f>
        <v>0</v>
      </c>
    </row>
    <row r="21" spans="1:21">
      <c r="A21" s="120">
        <v>6.2</v>
      </c>
      <c r="B21" s="15" t="s">
        <v>232</v>
      </c>
      <c r="C21" s="1"/>
      <c r="D21" s="13">
        <v>1</v>
      </c>
      <c r="E21" s="13" cm="1">
        <f t="array" ref="E21">TRANSPOSE('6. Financial planning'!D10:D10)</f>
        <v>0</v>
      </c>
      <c r="F21" s="14"/>
      <c r="G21" s="14"/>
      <c r="H21" s="14"/>
      <c r="I21" s="14"/>
      <c r="J21" s="14"/>
      <c r="K21" s="14"/>
      <c r="L21" s="14"/>
      <c r="M21" s="14"/>
      <c r="N21" s="14"/>
      <c r="O21" s="14"/>
      <c r="P21" s="14"/>
      <c r="Q21" s="51"/>
      <c r="R21" s="1">
        <f t="shared" si="19"/>
        <v>1</v>
      </c>
      <c r="S21" s="1">
        <f t="shared" si="20"/>
        <v>0</v>
      </c>
      <c r="T21" s="111">
        <f t="shared" si="21"/>
        <v>0</v>
      </c>
      <c r="U21" s="1">
        <f t="shared" si="22"/>
        <v>0</v>
      </c>
    </row>
    <row r="22" spans="1:21">
      <c r="A22" s="120">
        <v>6.3</v>
      </c>
      <c r="B22" s="15" t="s">
        <v>233</v>
      </c>
      <c r="C22" s="1"/>
      <c r="D22" s="13">
        <v>4</v>
      </c>
      <c r="E22" s="13" cm="1">
        <f t="array" ref="E22:H22">TRANSPOSE('6. Financial planning'!D12:D15)</f>
        <v>0</v>
      </c>
      <c r="F22" s="1">
        <v>0</v>
      </c>
      <c r="G22" s="1">
        <v>0</v>
      </c>
      <c r="H22" s="1">
        <v>0</v>
      </c>
      <c r="I22" s="14"/>
      <c r="J22" s="14"/>
      <c r="K22" s="14"/>
      <c r="L22" s="14"/>
      <c r="M22" s="14"/>
      <c r="N22" s="14"/>
      <c r="O22" s="14"/>
      <c r="P22" s="14"/>
      <c r="Q22" s="51"/>
      <c r="R22" s="1">
        <f t="shared" si="19"/>
        <v>4</v>
      </c>
      <c r="S22" s="1">
        <f t="shared" si="20"/>
        <v>0</v>
      </c>
      <c r="T22" s="111">
        <f t="shared" si="21"/>
        <v>0</v>
      </c>
      <c r="U22" s="1">
        <f t="shared" si="22"/>
        <v>0</v>
      </c>
    </row>
    <row r="23" spans="1:21">
      <c r="A23" s="119">
        <v>7</v>
      </c>
      <c r="B23" s="114" t="s">
        <v>58</v>
      </c>
      <c r="C23" s="116"/>
      <c r="D23" s="116">
        <f>SUM(D24:D24)</f>
        <v>1</v>
      </c>
      <c r="E23" s="116"/>
      <c r="F23" s="115"/>
      <c r="G23" s="115"/>
      <c r="H23" s="115"/>
      <c r="I23" s="115"/>
      <c r="J23" s="115"/>
      <c r="K23" s="115"/>
      <c r="L23" s="115"/>
      <c r="M23" s="115"/>
      <c r="N23" s="115"/>
      <c r="O23" s="115"/>
      <c r="P23" s="115"/>
      <c r="Q23" s="122"/>
      <c r="R23" s="133">
        <f>SUM(R24)</f>
        <v>1</v>
      </c>
      <c r="S23" s="133">
        <f t="shared" ref="S23:U23" si="23">SUM(S24)</f>
        <v>0</v>
      </c>
      <c r="T23" s="133">
        <f t="shared" si="23"/>
        <v>0</v>
      </c>
      <c r="U23" s="133">
        <f t="shared" si="23"/>
        <v>0</v>
      </c>
    </row>
    <row r="24" spans="1:21">
      <c r="A24" s="120">
        <v>7.1</v>
      </c>
      <c r="B24" s="12" t="s">
        <v>58</v>
      </c>
      <c r="C24" s="1"/>
      <c r="D24" s="13">
        <v>1</v>
      </c>
      <c r="E24" s="13" cm="1">
        <f t="array" ref="E24">TRANSPOSE('7. Cont. review and disclosure'!D8:D8)</f>
        <v>0</v>
      </c>
      <c r="F24" s="14"/>
      <c r="G24" s="14"/>
      <c r="H24" s="14"/>
      <c r="I24" s="14"/>
      <c r="J24" s="14"/>
      <c r="K24" s="14"/>
      <c r="L24" s="14"/>
      <c r="M24" s="14"/>
      <c r="N24" s="14"/>
      <c r="O24" s="14"/>
      <c r="P24" s="14"/>
      <c r="Q24" s="51"/>
      <c r="R24" s="100">
        <f t="shared" ref="R24" si="24">COUNTIF(_xlfn.ANCHORARRAY(E24),0)</f>
        <v>1</v>
      </c>
      <c r="S24" s="1">
        <f t="shared" ref="S24" si="25">COUNTIFS(_xlfn.ANCHORARRAY(E24),"Yes")</f>
        <v>0</v>
      </c>
      <c r="T24" s="111">
        <f t="shared" ref="T24" si="26">COUNTIFS(_xlfn.ANCHORARRAY(E24),"Partially")</f>
        <v>0</v>
      </c>
      <c r="U24" s="1">
        <f t="shared" ref="U24" si="27">COUNTIFS(_xlfn.ANCHORARRAY(E24),"No")</f>
        <v>0</v>
      </c>
    </row>
    <row r="25" spans="1:21">
      <c r="A25" s="594" t="s">
        <v>629</v>
      </c>
      <c r="B25" s="595"/>
      <c r="C25" s="596"/>
      <c r="D25" s="116">
        <f>SUM(D4,D6,D10,D14,D17,D19,D23)</f>
        <v>43</v>
      </c>
      <c r="Q25" s="608" t="s">
        <v>629</v>
      </c>
      <c r="R25" s="136">
        <f>SUM(R4,R6,R10,R14,R17,R19,R23)</f>
        <v>34</v>
      </c>
      <c r="S25" s="136">
        <f t="shared" ref="S25:U25" si="28">SUM(S4,S6,S10,S14,S17,S19,S23)</f>
        <v>9</v>
      </c>
      <c r="T25" s="136">
        <f t="shared" si="28"/>
        <v>0</v>
      </c>
      <c r="U25" s="136">
        <f t="shared" si="28"/>
        <v>0</v>
      </c>
    </row>
    <row r="26" spans="1:21">
      <c r="Q26" s="609"/>
      <c r="R26" s="132">
        <f>1-R25/$D$25</f>
        <v>0.20930232558139539</v>
      </c>
      <c r="S26" s="132">
        <f>S25/$D$25</f>
        <v>0.20930232558139536</v>
      </c>
      <c r="T26" s="132">
        <f>T25/$D$25</f>
        <v>0</v>
      </c>
      <c r="U26" s="132">
        <f>U25/$D$25</f>
        <v>0</v>
      </c>
    </row>
    <row r="28" spans="1:21">
      <c r="A28" s="592" t="s">
        <v>651</v>
      </c>
      <c r="B28" s="593"/>
      <c r="C28" s="593"/>
      <c r="D28" s="593"/>
      <c r="E28" s="593"/>
      <c r="Q28" s="137" t="s">
        <v>652</v>
      </c>
      <c r="R28">
        <f>S25</f>
        <v>9</v>
      </c>
    </row>
    <row r="29" spans="1:21">
      <c r="A29" s="125" t="s">
        <v>620</v>
      </c>
      <c r="B29" s="126" t="s">
        <v>644</v>
      </c>
      <c r="C29" s="127" t="s">
        <v>653</v>
      </c>
      <c r="D29" s="127" t="s">
        <v>654</v>
      </c>
      <c r="E29" s="127" t="s">
        <v>655</v>
      </c>
      <c r="Q29" s="137" t="s">
        <v>622</v>
      </c>
      <c r="R29">
        <f>T25</f>
        <v>0</v>
      </c>
    </row>
    <row r="30" spans="1:21">
      <c r="A30" s="123">
        <v>1</v>
      </c>
      <c r="B30" s="12" t="str">
        <f>B4</f>
        <v>Strategic ambition</v>
      </c>
      <c r="C30" s="129">
        <f>_xlfn.PERCENTOF(S$5,$D$4)</f>
        <v>1</v>
      </c>
      <c r="D30" s="129">
        <f>_xlfn.PERCENTOF(T$5,$D$4)</f>
        <v>0</v>
      </c>
      <c r="E30" s="129">
        <f>_xlfn.PERCENTOF(U$5,$D$4)</f>
        <v>0</v>
      </c>
      <c r="Q30" s="137" t="s">
        <v>656</v>
      </c>
      <c r="R30">
        <f>U25</f>
        <v>0</v>
      </c>
    </row>
    <row r="31" spans="1:21">
      <c r="A31" s="123">
        <v>2</v>
      </c>
      <c r="B31" s="12" t="str">
        <f>B6</f>
        <v>Governance and stakeholder engagement</v>
      </c>
      <c r="C31" s="129">
        <f>_xlfn.PERCENTOF(SUM(S$7:S$9),$D$6)</f>
        <v>0.2857142857142857</v>
      </c>
      <c r="D31" s="129">
        <f>_xlfn.PERCENTOF(SUM(T$7:T$9),$D$6)</f>
        <v>0</v>
      </c>
      <c r="E31" s="129">
        <f>_xlfn.PERCENTOF(SUM(U$7:U$9),$D$6)</f>
        <v>0</v>
      </c>
      <c r="Q31" s="137"/>
    </row>
    <row r="32" spans="1:21">
      <c r="A32" s="123">
        <v>3</v>
      </c>
      <c r="B32" s="12" t="str">
        <f>B10</f>
        <v>Decarbonisation and adaptation options analysis</v>
      </c>
      <c r="C32" s="129">
        <f>_xlfn.PERCENTOF(SUM(S$11:S$13),$D$10)</f>
        <v>0</v>
      </c>
      <c r="D32" s="129">
        <f>_xlfn.PERCENTOF(SUM(T$11:T$13),$D$10)</f>
        <v>0</v>
      </c>
      <c r="E32" s="129">
        <f>_xlfn.PERCENTOF(SUM(U$11:U$13),$D$10)</f>
        <v>0</v>
      </c>
    </row>
    <row r="33" spans="1:5">
      <c r="A33" s="123">
        <v>4</v>
      </c>
      <c r="B33" s="12" t="str">
        <f>B14</f>
        <v>Emissions reduction targets</v>
      </c>
      <c r="C33" s="129">
        <f>_xlfn.PERCENTOF(SUM(S$15:S$16),$D$14)</f>
        <v>0</v>
      </c>
      <c r="D33" s="129">
        <f>_xlfn.PERCENTOF(SUM(T$15:T$16),$D$14)</f>
        <v>0</v>
      </c>
      <c r="E33" s="129">
        <f>_xlfn.PERCENTOF(SUM(U$15:U$16),$D$14)</f>
        <v>0</v>
      </c>
    </row>
    <row r="34" spans="1:5">
      <c r="A34" s="123">
        <v>5</v>
      </c>
      <c r="B34" s="12" t="str">
        <f>B17</f>
        <v>Implementation strategy and financial planning</v>
      </c>
      <c r="C34" s="129">
        <f>_xlfn.PERCENTOF(S$18,$D$17)</f>
        <v>0</v>
      </c>
      <c r="D34" s="129">
        <f>_xlfn.PERCENTOF(T$18,$D$17)</f>
        <v>0</v>
      </c>
      <c r="E34" s="129">
        <f>_xlfn.PERCENTOF(U$18,$D$17)</f>
        <v>0</v>
      </c>
    </row>
    <row r="35" spans="1:5">
      <c r="A35" s="123">
        <v>6</v>
      </c>
      <c r="B35" s="12" t="str">
        <f>B19</f>
        <v>Financial planning</v>
      </c>
      <c r="C35" s="129">
        <f>_xlfn.PERCENTOF(SUM(S$20:S$22),$D$19)</f>
        <v>0</v>
      </c>
      <c r="D35" s="129">
        <f>_xlfn.PERCENTOF(SUM(T$20:T$22),$D$19)</f>
        <v>0</v>
      </c>
      <c r="E35" s="129">
        <f>_xlfn.PERCENTOF(SUM(U$20:U$22),$D$19)</f>
        <v>0</v>
      </c>
    </row>
    <row r="36" spans="1:5" ht="15" thickBot="1">
      <c r="A36" s="124">
        <v>7</v>
      </c>
      <c r="B36" s="128" t="str">
        <f>B23</f>
        <v>Continuous review and disclosure</v>
      </c>
      <c r="C36" s="130">
        <f>_xlfn.PERCENTOF(S$24,$D$23)</f>
        <v>0</v>
      </c>
      <c r="D36" s="131">
        <f>_xlfn.PERCENTOF(T$24,$D$23)</f>
        <v>0</v>
      </c>
      <c r="E36" s="131">
        <f>_xlfn.PERCENTOF(U$24,$D$23)</f>
        <v>0</v>
      </c>
    </row>
  </sheetData>
  <mergeCells count="9">
    <mergeCell ref="R2:U2"/>
    <mergeCell ref="A25:C25"/>
    <mergeCell ref="Q25:Q26"/>
    <mergeCell ref="A28:E28"/>
    <mergeCell ref="A2:A3"/>
    <mergeCell ref="B2:B3"/>
    <mergeCell ref="C2:C3"/>
    <mergeCell ref="D2:D3"/>
    <mergeCell ref="E2: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8029-43F6-43A7-A7CC-D6078046ED54}">
  <sheetPr codeName="Sheet2">
    <tabColor rgb="FF92D050"/>
    <pageSetUpPr autoPageBreaks="0"/>
  </sheetPr>
  <dimension ref="A1:Q48"/>
  <sheetViews>
    <sheetView showGridLines="0" workbookViewId="0">
      <selection activeCell="C26" sqref="C26"/>
    </sheetView>
  </sheetViews>
  <sheetFormatPr defaultColWidth="0" defaultRowHeight="15.95" zeroHeight="1"/>
  <cols>
    <col min="1" max="1" width="14.140625" style="235" customWidth="1"/>
    <col min="2" max="2" width="37" style="235" customWidth="1"/>
    <col min="3" max="3" width="39.42578125" style="235" customWidth="1"/>
    <col min="4" max="4" width="40.85546875" style="235" customWidth="1"/>
    <col min="5" max="5" width="20.5703125" style="235" customWidth="1"/>
    <col min="6" max="6" width="24.42578125" style="235" hidden="1" customWidth="1"/>
    <col min="7" max="16" width="0" style="235" hidden="1" customWidth="1"/>
    <col min="17" max="16384" width="8.85546875" style="235" hidden="1"/>
  </cols>
  <sheetData>
    <row r="1" spans="1:17" s="31" customFormat="1" ht="17.100000000000001" customHeight="1">
      <c r="A1" s="329"/>
      <c r="B1" s="329"/>
      <c r="C1" s="329"/>
      <c r="D1" s="329"/>
      <c r="E1" s="330"/>
      <c r="F1" s="330"/>
      <c r="G1" s="330"/>
      <c r="H1" s="330"/>
      <c r="I1" s="330"/>
      <c r="J1" s="337"/>
      <c r="K1" s="337"/>
      <c r="L1" s="337"/>
      <c r="M1" s="337"/>
      <c r="N1" s="337"/>
      <c r="O1" s="337"/>
      <c r="P1" s="337"/>
      <c r="Q1" s="337"/>
    </row>
    <row r="2" spans="1:17" s="31" customFormat="1" ht="70.5" customHeight="1">
      <c r="B2" s="373" t="s">
        <v>1</v>
      </c>
      <c r="C2" s="373"/>
      <c r="D2" s="374"/>
    </row>
    <row r="3" spans="1:17" ht="19.5">
      <c r="B3" s="375" t="s">
        <v>62</v>
      </c>
    </row>
    <row r="4" spans="1:17" s="376" customFormat="1" ht="31.5" customHeight="1" thickBot="1">
      <c r="B4" s="552" t="s">
        <v>63</v>
      </c>
      <c r="C4" s="552"/>
      <c r="D4" s="552"/>
    </row>
    <row r="5" spans="1:17" ht="16.5" thickBot="1">
      <c r="B5" s="377" t="s">
        <v>64</v>
      </c>
      <c r="C5" s="53"/>
      <c r="D5" s="381"/>
    </row>
    <row r="6" spans="1:17" ht="16.5" thickBot="1">
      <c r="B6" s="377" t="s">
        <v>65</v>
      </c>
      <c r="C6" s="53"/>
    </row>
    <row r="7" spans="1:17" ht="16.5" thickBot="1">
      <c r="B7" s="377" t="s">
        <v>66</v>
      </c>
      <c r="C7" s="53"/>
    </row>
    <row r="8" spans="1:17"/>
    <row r="9" spans="1:17"/>
    <row r="10" spans="1:17" ht="19.5">
      <c r="B10" s="375" t="s">
        <v>67</v>
      </c>
    </row>
    <row r="11" spans="1:17" s="376" customFormat="1" ht="39" customHeight="1" thickBot="1">
      <c r="B11" s="552" t="s">
        <v>68</v>
      </c>
      <c r="C11" s="552"/>
      <c r="D11" s="552"/>
    </row>
    <row r="12" spans="1:17" ht="16.5" thickBot="1">
      <c r="B12" s="377" t="s">
        <v>69</v>
      </c>
      <c r="C12" s="53"/>
      <c r="D12" s="376"/>
      <c r="E12" s="376"/>
    </row>
    <row r="13" spans="1:17" ht="16.5" thickBot="1">
      <c r="B13" s="377" t="s">
        <v>70</v>
      </c>
      <c r="C13" s="53"/>
      <c r="D13" s="376"/>
      <c r="E13" s="376"/>
    </row>
    <row r="14" spans="1:17">
      <c r="B14" s="380" t="s">
        <v>71</v>
      </c>
      <c r="C14" s="54"/>
      <c r="D14" s="376"/>
      <c r="E14" s="376"/>
    </row>
    <row r="15" spans="1:17">
      <c r="B15" s="339"/>
      <c r="D15" s="376"/>
      <c r="E15" s="376"/>
    </row>
    <row r="16" spans="1:17">
      <c r="D16" s="376"/>
      <c r="E16" s="376"/>
    </row>
    <row r="17" spans="2:5" ht="19.5">
      <c r="B17" s="375" t="s">
        <v>72</v>
      </c>
      <c r="D17" s="376"/>
      <c r="E17" s="376"/>
    </row>
    <row r="18" spans="2:5" s="376" customFormat="1" ht="27.6" customHeight="1" thickBot="1">
      <c r="B18" s="551" t="s">
        <v>73</v>
      </c>
      <c r="C18" s="551"/>
      <c r="D18" s="551"/>
    </row>
    <row r="19" spans="2:5" ht="16.5" thickBot="1">
      <c r="B19" s="550" t="s">
        <v>74</v>
      </c>
      <c r="C19" s="550"/>
      <c r="D19" s="550"/>
    </row>
    <row r="20" spans="2:5" ht="16.5" thickBot="1">
      <c r="B20" s="379" t="s">
        <v>75</v>
      </c>
      <c r="C20" s="379" t="s">
        <v>76</v>
      </c>
      <c r="D20" s="379" t="s">
        <v>77</v>
      </c>
    </row>
    <row r="21" spans="2:5" ht="32.1">
      <c r="B21" s="511" t="s">
        <v>78</v>
      </c>
      <c r="C21" s="512" t="s">
        <v>79</v>
      </c>
      <c r="D21" s="511" t="s">
        <v>80</v>
      </c>
    </row>
    <row r="22" spans="2:5">
      <c r="B22" s="511"/>
      <c r="C22" s="512"/>
      <c r="D22" s="511"/>
    </row>
    <row r="23" spans="2:5">
      <c r="B23" s="511"/>
      <c r="C23" s="512"/>
      <c r="D23" s="511"/>
    </row>
    <row r="24" spans="2:5">
      <c r="B24" s="511"/>
      <c r="C24" s="512"/>
      <c r="D24" s="511"/>
    </row>
    <row r="25" spans="2:5">
      <c r="B25" s="511"/>
      <c r="C25" s="512"/>
      <c r="D25" s="511"/>
    </row>
    <row r="26" spans="2:5">
      <c r="B26" s="511"/>
      <c r="C26" s="512"/>
      <c r="D26" s="511"/>
    </row>
    <row r="27" spans="2:5">
      <c r="B27" s="511"/>
      <c r="C27" s="512"/>
      <c r="D27" s="511"/>
    </row>
    <row r="28" spans="2:5">
      <c r="B28" s="511"/>
      <c r="C28" s="512"/>
      <c r="D28" s="511"/>
    </row>
    <row r="29" spans="2:5">
      <c r="B29" s="511"/>
      <c r="C29" s="512"/>
      <c r="D29" s="511"/>
    </row>
    <row r="30" spans="2:5">
      <c r="B30" s="511"/>
      <c r="C30" s="512"/>
      <c r="D30" s="511"/>
    </row>
    <row r="31" spans="2:5">
      <c r="B31" s="511"/>
      <c r="C31" s="512"/>
      <c r="D31" s="511"/>
    </row>
    <row r="32" spans="2:5">
      <c r="B32" s="511"/>
      <c r="C32" s="512"/>
      <c r="D32" s="511"/>
    </row>
    <row r="33" spans="2:4">
      <c r="B33" s="511"/>
      <c r="C33" s="512"/>
      <c r="D33" s="511"/>
    </row>
    <row r="34" spans="2:4">
      <c r="D34" s="378"/>
    </row>
    <row r="35" spans="2:4"/>
    <row r="36" spans="2:4"/>
    <row r="37" spans="2:4"/>
    <row r="38" spans="2:4"/>
    <row r="39" spans="2:4"/>
    <row r="40" spans="2:4"/>
    <row r="41" spans="2:4"/>
    <row r="42" spans="2:4"/>
    <row r="43" spans="2:4"/>
    <row r="44" spans="2:4"/>
    <row r="45" spans="2:4"/>
    <row r="46" spans="2:4"/>
    <row r="47" spans="2:4"/>
    <row r="48" spans="2:4"/>
  </sheetData>
  <sheetProtection sheet="1" objects="1" scenarios="1" formatColumns="0" formatRows="0" insertRows="0" selectLockedCells="1"/>
  <dataConsolidate/>
  <mergeCells count="4">
    <mergeCell ref="B19:D19"/>
    <mergeCell ref="B18:D18"/>
    <mergeCell ref="B4:D4"/>
    <mergeCell ref="B11:D11"/>
  </mergeCells>
  <dataValidations count="1">
    <dataValidation type="list" allowBlank="1" showInputMessage="1" showErrorMessage="1" sqref="C5" xr:uid="{1C2B4B0F-BE4B-459D-B47C-9BA8E161E2AA}">
      <formula1>"Premier and Cabinet, Regional NSW, Enterprise Investment and Trade, Treasury, Health, Education, Stronger Communities, Transport, Customer Service, Planning and Environment, Other"</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DBB63-9018-4C31-B27E-BB59C5F46892}">
  <sheetPr codeName="Sheet16">
    <tabColor theme="7" tint="0.39997558519241921"/>
    <pageSetUpPr autoPageBreaks="0" fitToPage="1"/>
  </sheetPr>
  <dimension ref="A1:AR54"/>
  <sheetViews>
    <sheetView showGridLines="0" topLeftCell="E1" zoomScale="80" zoomScaleNormal="80" workbookViewId="0">
      <selection activeCell="I8" sqref="I8"/>
    </sheetView>
  </sheetViews>
  <sheetFormatPr defaultColWidth="0" defaultRowHeight="18" zeroHeight="1"/>
  <cols>
    <col min="1" max="1" width="31.42578125" style="448" customWidth="1"/>
    <col min="2" max="2" width="19" style="448" customWidth="1"/>
    <col min="3" max="3" width="9.42578125" style="462" customWidth="1"/>
    <col min="4" max="4" width="77" style="64" customWidth="1"/>
    <col min="5" max="5" width="76.85546875" style="64" customWidth="1"/>
    <col min="6" max="6" width="67.42578125" style="64" customWidth="1"/>
    <col min="7" max="7" width="20.85546875" style="64" customWidth="1"/>
    <col min="8" max="8" width="88.42578125" style="64" customWidth="1"/>
    <col min="9" max="9" width="20" style="64" customWidth="1"/>
    <col min="10" max="10" width="20.85546875" style="64" customWidth="1"/>
    <col min="11" max="11" width="41.85546875" style="64" customWidth="1"/>
    <col min="12" max="12" width="29.140625" style="64" customWidth="1"/>
    <col min="13" max="13" width="37.140625" style="64" customWidth="1"/>
    <col min="14" max="14" width="69.85546875" style="64" hidden="1" customWidth="1"/>
    <col min="15" max="15" width="233.140625" style="64" hidden="1" customWidth="1"/>
    <col min="16" max="16384" width="9.140625" style="64" hidden="1"/>
  </cols>
  <sheetData>
    <row r="1" spans="1:44" s="31" customFormat="1">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row>
    <row r="2" spans="1:44" ht="35.1" customHeight="1">
      <c r="B2" s="464" t="s">
        <v>1</v>
      </c>
      <c r="C2" s="449"/>
      <c r="D2" s="450"/>
      <c r="E2" s="450"/>
      <c r="F2" s="450"/>
      <c r="G2" s="450"/>
      <c r="H2" s="450"/>
      <c r="I2" s="450"/>
      <c r="J2" s="450"/>
      <c r="K2" s="450"/>
      <c r="L2" s="450"/>
      <c r="N2" s="337"/>
      <c r="O2" s="337"/>
      <c r="P2" s="337"/>
      <c r="Q2" s="337"/>
      <c r="R2" s="337"/>
      <c r="S2" s="337"/>
      <c r="T2" s="337"/>
      <c r="U2" s="337"/>
    </row>
    <row r="3" spans="1:44" ht="35.1">
      <c r="A3" s="64"/>
      <c r="B3" s="451" t="s">
        <v>657</v>
      </c>
      <c r="C3" s="452"/>
      <c r="D3" s="453"/>
      <c r="E3" s="453"/>
      <c r="F3" s="453"/>
      <c r="G3" s="453"/>
      <c r="H3" s="453"/>
      <c r="I3" s="453"/>
      <c r="J3" s="453"/>
      <c r="K3" s="453"/>
      <c r="L3" s="453"/>
      <c r="N3" s="337"/>
      <c r="O3" s="337"/>
      <c r="P3" s="337"/>
      <c r="Q3" s="337"/>
      <c r="R3" s="337"/>
      <c r="S3" s="337"/>
      <c r="T3" s="337"/>
      <c r="U3" s="337"/>
    </row>
    <row r="4" spans="1:44" ht="174" customHeight="1">
      <c r="A4" s="64"/>
      <c r="B4" s="573" t="s">
        <v>658</v>
      </c>
      <c r="C4" s="573"/>
      <c r="D4" s="573"/>
      <c r="E4" s="573"/>
      <c r="F4" s="573"/>
      <c r="G4" s="573"/>
      <c r="H4" s="573"/>
      <c r="I4" s="573"/>
      <c r="J4" s="573"/>
      <c r="K4" s="573"/>
      <c r="L4" s="573"/>
      <c r="N4" s="337"/>
      <c r="O4" s="337"/>
      <c r="P4" s="337"/>
      <c r="Q4" s="337"/>
      <c r="R4" s="337"/>
      <c r="S4" s="337"/>
      <c r="T4" s="337"/>
      <c r="U4" s="337"/>
    </row>
    <row r="5" spans="1:44" ht="28.5" customHeight="1" thickBot="1">
      <c r="A5" s="64"/>
      <c r="B5" s="454"/>
      <c r="C5" s="455"/>
      <c r="D5" s="454"/>
      <c r="E5" s="454"/>
      <c r="F5" s="454"/>
      <c r="G5" s="454"/>
      <c r="H5" s="610" t="s">
        <v>659</v>
      </c>
      <c r="I5" s="610"/>
      <c r="J5" s="610"/>
      <c r="K5" s="610"/>
      <c r="L5" s="611"/>
      <c r="N5" s="337"/>
      <c r="O5" s="337"/>
      <c r="P5" s="337"/>
      <c r="Q5" s="337"/>
      <c r="R5" s="337"/>
      <c r="S5" s="337"/>
      <c r="T5" s="337"/>
      <c r="U5" s="337"/>
    </row>
    <row r="6" spans="1:44" s="45" customFormat="1" ht="39.950000000000003" customHeight="1">
      <c r="A6" s="205" t="s">
        <v>459</v>
      </c>
      <c r="B6" s="206" t="s">
        <v>460</v>
      </c>
      <c r="C6" s="206" t="s">
        <v>461</v>
      </c>
      <c r="D6" s="206" t="s">
        <v>211</v>
      </c>
      <c r="E6" s="206" t="s">
        <v>462</v>
      </c>
      <c r="F6" s="456" t="s">
        <v>212</v>
      </c>
      <c r="G6" s="457" t="s">
        <v>660</v>
      </c>
      <c r="H6" s="494" t="s">
        <v>661</v>
      </c>
      <c r="I6" s="458" t="s">
        <v>662</v>
      </c>
      <c r="J6" s="206" t="s">
        <v>663</v>
      </c>
      <c r="K6" s="206" t="s">
        <v>664</v>
      </c>
      <c r="L6" s="457" t="s">
        <v>665</v>
      </c>
      <c r="M6" s="64"/>
    </row>
    <row r="7" spans="1:44" ht="176.1">
      <c r="A7" s="140" t="e" cm="1" vm="1">
        <f t="array" ref="A7">IF(ISNUMBER(SEARCH("lower",'D. Screening Exercise'!$G$9)),_xlfn._xlws.FILTER('Low Materiality Criteria'!$A$4:$D$40,('Low Materiality Criteria'!$H$4:$H$40&lt;&gt;"Yes")*('Low Materiality Criteria'!$H$4:$H$40&lt;&gt;"")),_xlfn._xlws.FILTER('High Materiality Criteria'!$A$4:$D$49,('High Materiality Criteria'!$H$4:$H$49&lt;&gt;"Yes")*('High Materiality Criteria'!$H$4:$H$49&lt;&gt;"")))</f>
        <v>#VALUE!</v>
      </c>
      <c r="B7" s="61"/>
      <c r="C7" s="62"/>
      <c r="D7" s="149"/>
      <c r="E7" s="519" t="e" cm="1" vm="1">
        <f t="array" ref="E7">IF(ISNUMBER(SEARCH("lower",'D. Screening Exercise'!$G$9)),_xlfn._xlws.FILTER('Low Materiality Criteria'!$F$4:$F$40,('Low Materiality Criteria'!$H$4:$H$40&lt;&gt;"Yes")*('Low Materiality Criteria'!$H$4:$H$40&lt;&gt;"")),_xlfn._xlws.FILTER('High Materiality Criteria'!$F$4:$F$49,('High Materiality Criteria'!$H$4:$H$49&lt;&gt;"Yes")*('High Materiality Criteria'!$H$4:$H$49&lt;&gt;"")))</f>
        <v>#VALUE!</v>
      </c>
      <c r="F7" s="521" t="e" cm="1" vm="1">
        <f t="array" ref="F7">IF(ISNUMBER(SEARCH("lower",'D. Screening Exercise'!$G$9)),_xlfn._xlws.FILTER('Low Materiality Criteria'!$E$4:$E$40,('Low Materiality Criteria'!$H$4:$H$40&lt;&gt;"Yes")*('Low Materiality Criteria'!$H$4:$H$40&lt;&gt;"")),_xlfn._xlws.FILTER('High Materiality Criteria'!$E$4:$E$49,('High Materiality Criteria'!$H$4:$H$49&lt;&gt;"Yes")*('High Materiality Criteria'!$H$4:$H$49&lt;&gt;"")))</f>
        <v>#VALUE!</v>
      </c>
      <c r="G7" s="216" t="str">
        <f>IFERROR(IF(ISNUMBER(SEARCH("lower",'D. Screening Exercise'!$G$9)),INDEX('Low Materiality Criteria'!$G$4:$G$40,MATCH('F. Recommended Actions'!$C7,'Low Materiality Criteria'!$C$4:$C$40,0)),INDEX('High Materiality Criteria'!$G$4:$G$49,MATCH('F. Recommended Actions'!$C7,'High Materiality Criteria'!$C$4:$C$49,0))),"")</f>
        <v/>
      </c>
      <c r="H7" s="510" t="e" vm="2">
        <f>E7</f>
        <v>#VALUE!</v>
      </c>
      <c r="I7" s="324"/>
      <c r="J7" s="326"/>
      <c r="K7" s="63"/>
      <c r="L7" s="262"/>
    </row>
    <row r="8" spans="1:44">
      <c r="A8" s="140"/>
      <c r="B8" s="61"/>
      <c r="C8" s="62"/>
      <c r="D8" s="257"/>
      <c r="E8" s="61"/>
      <c r="F8" s="521"/>
      <c r="G8" s="216" t="str">
        <f>IFERROR(IF(ISNUMBER(SEARCH("lower",'D. Screening Exercise'!$G$9)),INDEX('Low Materiality Criteria'!$G$4:$G$40,MATCH('F. Recommended Actions'!$C8,'Low Materiality Criteria'!$C$4:$C$40,0)),INDEX('High Materiality Criteria'!$G$4:$G$49,MATCH('F. Recommended Actions'!$C8,'High Materiality Criteria'!$C$4:$C$49,0))),"")</f>
        <v/>
      </c>
      <c r="H8" s="510">
        <f t="shared" ref="H8:H49" si="0">E8</f>
        <v>0</v>
      </c>
      <c r="I8" s="324"/>
      <c r="J8" s="322"/>
      <c r="K8" s="212"/>
      <c r="L8" s="214"/>
    </row>
    <row r="9" spans="1:44">
      <c r="A9" s="140"/>
      <c r="B9" s="61"/>
      <c r="C9" s="62"/>
      <c r="D9" s="149"/>
      <c r="E9" s="61"/>
      <c r="F9" s="521"/>
      <c r="G9" s="216" t="str">
        <f>IFERROR(IF(ISNUMBER(SEARCH("lower",'D. Screening Exercise'!$G$9)),INDEX('Low Materiality Criteria'!$G$4:$G$40,MATCH('F. Recommended Actions'!$C9,'Low Materiality Criteria'!$C$4:$C$40,0)),INDEX('High Materiality Criteria'!$G$4:$G$49,MATCH('F. Recommended Actions'!$C9,'High Materiality Criteria'!$C$4:$C$49,0))),"")</f>
        <v/>
      </c>
      <c r="H9" s="510">
        <f t="shared" si="0"/>
        <v>0</v>
      </c>
      <c r="I9" s="324"/>
      <c r="J9" s="322"/>
      <c r="K9" s="212"/>
      <c r="L9" s="214"/>
    </row>
    <row r="10" spans="1:44">
      <c r="A10" s="140"/>
      <c r="B10" s="61"/>
      <c r="C10" s="62"/>
      <c r="D10" s="257"/>
      <c r="E10" s="61"/>
      <c r="F10" s="521"/>
      <c r="G10" s="216" t="str">
        <f>IFERROR(IF(ISNUMBER(SEARCH("lower",'D. Screening Exercise'!$G$9)),INDEX('Low Materiality Criteria'!$G$4:$G$40,MATCH('F. Recommended Actions'!$C10,'Low Materiality Criteria'!$C$4:$C$40,0)),INDEX('High Materiality Criteria'!$G$4:$G$49,MATCH('F. Recommended Actions'!$C10,'High Materiality Criteria'!$C$4:$C$49,0))),"")</f>
        <v/>
      </c>
      <c r="H10" s="510">
        <f t="shared" si="0"/>
        <v>0</v>
      </c>
      <c r="I10" s="324"/>
      <c r="J10" s="322"/>
      <c r="K10" s="212"/>
      <c r="L10" s="214"/>
    </row>
    <row r="11" spans="1:44">
      <c r="A11" s="140"/>
      <c r="B11" s="61"/>
      <c r="C11" s="62"/>
      <c r="D11" s="149"/>
      <c r="E11" s="61"/>
      <c r="F11" s="521"/>
      <c r="G11" s="216" t="str">
        <f>IFERROR(IF(ISNUMBER(SEARCH("lower",'D. Screening Exercise'!$G$9)),INDEX('Low Materiality Criteria'!$G$4:$G$40,MATCH('F. Recommended Actions'!$C11,'Low Materiality Criteria'!$C$4:$C$40,0)),INDEX('High Materiality Criteria'!$G$4:$G$49,MATCH('F. Recommended Actions'!$C11,'High Materiality Criteria'!$C$4:$C$49,0))),"")</f>
        <v/>
      </c>
      <c r="H11" s="510">
        <f t="shared" si="0"/>
        <v>0</v>
      </c>
      <c r="I11" s="324"/>
      <c r="J11" s="322"/>
      <c r="K11" s="212"/>
      <c r="L11" s="214"/>
    </row>
    <row r="12" spans="1:44">
      <c r="A12" s="140"/>
      <c r="B12" s="61"/>
      <c r="C12" s="62"/>
      <c r="D12" s="149"/>
      <c r="E12" s="61"/>
      <c r="F12" s="521"/>
      <c r="G12" s="216" t="str">
        <f>IFERROR(IF(ISNUMBER(SEARCH("lower",'D. Screening Exercise'!$G$9)),INDEX('Low Materiality Criteria'!$G$4:$G$40,MATCH('F. Recommended Actions'!$C12,'Low Materiality Criteria'!$C$4:$C$40,0)),INDEX('High Materiality Criteria'!$G$4:$G$49,MATCH('F. Recommended Actions'!$C12,'High Materiality Criteria'!$C$4:$C$49,0))),"")</f>
        <v/>
      </c>
      <c r="H12" s="510">
        <f t="shared" si="0"/>
        <v>0</v>
      </c>
      <c r="I12" s="324"/>
      <c r="J12" s="322"/>
      <c r="K12" s="212"/>
      <c r="L12" s="214"/>
    </row>
    <row r="13" spans="1:44">
      <c r="A13" s="140"/>
      <c r="B13" s="61"/>
      <c r="C13" s="62"/>
      <c r="D13" s="149"/>
      <c r="E13" s="61"/>
      <c r="F13" s="521"/>
      <c r="G13" s="216" t="str">
        <f>IFERROR(IF(ISNUMBER(SEARCH("lower",'D. Screening Exercise'!$G$9)),INDEX('Low Materiality Criteria'!$G$4:$G$40,MATCH('F. Recommended Actions'!$C13,'Low Materiality Criteria'!$C$4:$C$40,0)),INDEX('High Materiality Criteria'!$G$4:$G$49,MATCH('F. Recommended Actions'!$C13,'High Materiality Criteria'!$C$4:$C$49,0))),"")</f>
        <v/>
      </c>
      <c r="H13" s="510">
        <f t="shared" si="0"/>
        <v>0</v>
      </c>
      <c r="I13" s="324"/>
      <c r="J13" s="322"/>
      <c r="K13" s="212"/>
      <c r="L13" s="214"/>
    </row>
    <row r="14" spans="1:44">
      <c r="A14" s="140"/>
      <c r="B14" s="61"/>
      <c r="C14" s="151"/>
      <c r="D14" s="152"/>
      <c r="E14" s="520"/>
      <c r="F14" s="522"/>
      <c r="G14" s="216" t="str">
        <f>IFERROR(IF(ISNUMBER(SEARCH("lower",'D. Screening Exercise'!$G$9)),INDEX('Low Materiality Criteria'!$G$4:$G$40,MATCH('F. Recommended Actions'!$C14,'Low Materiality Criteria'!$C$4:$C$40,0)),INDEX('High Materiality Criteria'!$G$4:$G$49,MATCH('F. Recommended Actions'!$C14,'High Materiality Criteria'!$C$4:$C$49,0))),"")</f>
        <v/>
      </c>
      <c r="H14" s="510">
        <f t="shared" si="0"/>
        <v>0</v>
      </c>
      <c r="I14" s="324"/>
      <c r="J14" s="322"/>
      <c r="K14" s="212"/>
      <c r="L14" s="214"/>
    </row>
    <row r="15" spans="1:44">
      <c r="A15" s="256"/>
      <c r="B15" s="149"/>
      <c r="C15" s="62"/>
      <c r="D15" s="61"/>
      <c r="E15" s="61"/>
      <c r="F15" s="222"/>
      <c r="G15" s="216" t="str">
        <f>IFERROR(IF(ISNUMBER(SEARCH("lower",'D. Screening Exercise'!$G$9)),INDEX('Low Materiality Criteria'!$G$4:$G$40,MATCH('F. Recommended Actions'!$C15,'Low Materiality Criteria'!$C$4:$C$40,0)),INDEX('High Materiality Criteria'!$G$4:$G$49,MATCH('F. Recommended Actions'!$C15,'High Materiality Criteria'!$C$4:$C$49,0))),"")</f>
        <v/>
      </c>
      <c r="H15" s="510">
        <f t="shared" si="0"/>
        <v>0</v>
      </c>
      <c r="I15" s="324"/>
      <c r="J15" s="322"/>
      <c r="K15" s="212"/>
      <c r="L15" s="214"/>
    </row>
    <row r="16" spans="1:44">
      <c r="A16" s="256"/>
      <c r="B16" s="61"/>
      <c r="C16" s="62"/>
      <c r="D16" s="61"/>
      <c r="E16" s="61"/>
      <c r="F16" s="222"/>
      <c r="G16" s="216" t="str">
        <f>IFERROR(IF(ISNUMBER(SEARCH("lower",'D. Screening Exercise'!$G$9)),INDEX('Low Materiality Criteria'!$G$4:$G$40,MATCH('F. Recommended Actions'!$C16,'Low Materiality Criteria'!$C$4:$C$40,0)),INDEX('High Materiality Criteria'!$G$4:$G$49,MATCH('F. Recommended Actions'!$C16,'High Materiality Criteria'!$C$4:$C$49,0))),"")</f>
        <v/>
      </c>
      <c r="H16" s="510">
        <f t="shared" si="0"/>
        <v>0</v>
      </c>
      <c r="I16" s="324"/>
      <c r="J16" s="322"/>
      <c r="K16" s="212"/>
      <c r="L16" s="214"/>
    </row>
    <row r="17" spans="1:12">
      <c r="A17" s="256"/>
      <c r="B17" s="61"/>
      <c r="C17" s="62"/>
      <c r="D17" s="61"/>
      <c r="E17" s="61"/>
      <c r="F17" s="222"/>
      <c r="G17" s="216" t="str">
        <f>IFERROR(IF(ISNUMBER(SEARCH("lower",'D. Screening Exercise'!$G$9)),INDEX('Low Materiality Criteria'!$G$4:$G$40,MATCH('F. Recommended Actions'!$C17,'Low Materiality Criteria'!$C$4:$C$40,0)),INDEX('High Materiality Criteria'!$G$4:$G$49,MATCH('F. Recommended Actions'!$C17,'High Materiality Criteria'!$C$4:$C$49,0))),"")</f>
        <v/>
      </c>
      <c r="H17" s="510">
        <f t="shared" si="0"/>
        <v>0</v>
      </c>
      <c r="I17" s="324"/>
      <c r="J17" s="322"/>
      <c r="K17" s="212"/>
      <c r="L17" s="214"/>
    </row>
    <row r="18" spans="1:12">
      <c r="A18" s="256"/>
      <c r="B18" s="61"/>
      <c r="C18" s="62"/>
      <c r="D18" s="61"/>
      <c r="E18" s="61"/>
      <c r="F18" s="222"/>
      <c r="G18" s="216" t="str">
        <f>IFERROR(IF(ISNUMBER(SEARCH("lower",'D. Screening Exercise'!$G$9)),INDEX('Low Materiality Criteria'!$G$4:$G$40,MATCH('F. Recommended Actions'!$C18,'Low Materiality Criteria'!$C$4:$C$40,0)),INDEX('High Materiality Criteria'!$G$4:$G$49,MATCH('F. Recommended Actions'!$C18,'High Materiality Criteria'!$C$4:$C$49,0))),"")</f>
        <v/>
      </c>
      <c r="H18" s="510">
        <f t="shared" si="0"/>
        <v>0</v>
      </c>
      <c r="I18" s="324"/>
      <c r="J18" s="322"/>
      <c r="K18" s="213"/>
      <c r="L18" s="215"/>
    </row>
    <row r="19" spans="1:12">
      <c r="A19" s="256"/>
      <c r="B19" s="61"/>
      <c r="C19" s="62"/>
      <c r="D19" s="61"/>
      <c r="E19" s="61"/>
      <c r="F19" s="222"/>
      <c r="G19" s="216" t="str">
        <f>IFERROR(IF(ISNUMBER(SEARCH("lower",'D. Screening Exercise'!$G$9)),INDEX('Low Materiality Criteria'!$G$4:$G$40,MATCH('F. Recommended Actions'!$C19,'Low Materiality Criteria'!$C$4:$C$40,0)),INDEX('High Materiality Criteria'!$G$4:$G$49,MATCH('F. Recommended Actions'!$C19,'High Materiality Criteria'!$C$4:$C$49,0))),"")</f>
        <v/>
      </c>
      <c r="H19" s="510">
        <f t="shared" si="0"/>
        <v>0</v>
      </c>
      <c r="I19" s="324"/>
      <c r="J19" s="322"/>
      <c r="K19" s="213"/>
      <c r="L19" s="215"/>
    </row>
    <row r="20" spans="1:12">
      <c r="A20" s="256"/>
      <c r="B20" s="61"/>
      <c r="C20" s="62"/>
      <c r="D20" s="61"/>
      <c r="E20" s="61"/>
      <c r="F20" s="222"/>
      <c r="G20" s="216" t="str">
        <f>IFERROR(IF(ISNUMBER(SEARCH("lower",'D. Screening Exercise'!$G$9)),INDEX('Low Materiality Criteria'!$G$4:$G$40,MATCH('F. Recommended Actions'!$C20,'Low Materiality Criteria'!$C$4:$C$40,0)),INDEX('High Materiality Criteria'!$G$4:$G$49,MATCH('F. Recommended Actions'!$C20,'High Materiality Criteria'!$C$4:$C$49,0))),"")</f>
        <v/>
      </c>
      <c r="H20" s="510">
        <f t="shared" si="0"/>
        <v>0</v>
      </c>
      <c r="I20" s="324"/>
      <c r="J20" s="322"/>
      <c r="K20" s="213"/>
      <c r="L20" s="215"/>
    </row>
    <row r="21" spans="1:12">
      <c r="A21" s="256"/>
      <c r="B21" s="61"/>
      <c r="C21" s="62"/>
      <c r="D21" s="61"/>
      <c r="E21" s="61"/>
      <c r="F21" s="222"/>
      <c r="G21" s="216" t="str">
        <f>IFERROR(IF(ISNUMBER(SEARCH("lower",'D. Screening Exercise'!$G$9)),INDEX('Low Materiality Criteria'!$G$4:$G$40,MATCH('F. Recommended Actions'!$C21,'Low Materiality Criteria'!$C$4:$C$40,0)),INDEX('High Materiality Criteria'!$G$4:$G$49,MATCH('F. Recommended Actions'!$C21,'High Materiality Criteria'!$C$4:$C$49,0))),"")</f>
        <v/>
      </c>
      <c r="H21" s="510">
        <f t="shared" si="0"/>
        <v>0</v>
      </c>
      <c r="I21" s="324"/>
      <c r="J21" s="322"/>
      <c r="K21" s="213"/>
      <c r="L21" s="215"/>
    </row>
    <row r="22" spans="1:12">
      <c r="A22" s="256"/>
      <c r="B22" s="61"/>
      <c r="C22" s="62"/>
      <c r="D22" s="61"/>
      <c r="E22" s="61"/>
      <c r="F22" s="222"/>
      <c r="G22" s="216" t="str">
        <f>IFERROR(IF(ISNUMBER(SEARCH("lower",'D. Screening Exercise'!$G$9)),INDEX('Low Materiality Criteria'!$G$4:$G$40,MATCH('F. Recommended Actions'!$C22,'Low Materiality Criteria'!$C$4:$C$40,0)),INDEX('High Materiality Criteria'!$G$4:$G$49,MATCH('F. Recommended Actions'!$C22,'High Materiality Criteria'!$C$4:$C$49,0))),"")</f>
        <v/>
      </c>
      <c r="H22" s="510">
        <f t="shared" si="0"/>
        <v>0</v>
      </c>
      <c r="I22" s="324"/>
      <c r="J22" s="322"/>
      <c r="K22" s="213"/>
      <c r="L22" s="215"/>
    </row>
    <row r="23" spans="1:12">
      <c r="A23" s="256"/>
      <c r="B23" s="61"/>
      <c r="C23" s="62"/>
      <c r="D23" s="61"/>
      <c r="E23" s="61"/>
      <c r="F23" s="222"/>
      <c r="G23" s="216" t="str">
        <f>IFERROR(IF(ISNUMBER(SEARCH("lower",'D. Screening Exercise'!$G$9)),INDEX('Low Materiality Criteria'!$G$4:$G$40,MATCH('F. Recommended Actions'!$C23,'Low Materiality Criteria'!$C$4:$C$40,0)),INDEX('High Materiality Criteria'!$G$4:$G$49,MATCH('F. Recommended Actions'!$C23,'High Materiality Criteria'!$C$4:$C$49,0))),"")</f>
        <v/>
      </c>
      <c r="H23" s="510">
        <f t="shared" si="0"/>
        <v>0</v>
      </c>
      <c r="I23" s="324"/>
      <c r="J23" s="322"/>
      <c r="K23" s="213"/>
      <c r="L23" s="215"/>
    </row>
    <row r="24" spans="1:12">
      <c r="A24" s="256"/>
      <c r="B24" s="61"/>
      <c r="C24" s="62"/>
      <c r="D24" s="61"/>
      <c r="E24" s="61"/>
      <c r="F24" s="222"/>
      <c r="G24" s="216" t="str">
        <f>IFERROR(IF(ISNUMBER(SEARCH("lower",'D. Screening Exercise'!$G$9)),INDEX('Low Materiality Criteria'!$G$4:$G$40,MATCH('F. Recommended Actions'!$C24,'Low Materiality Criteria'!$C$4:$C$40,0)),INDEX('High Materiality Criteria'!$G$4:$G$49,MATCH('F. Recommended Actions'!$C24,'High Materiality Criteria'!$C$4:$C$49,0))),"")</f>
        <v/>
      </c>
      <c r="H24" s="510">
        <f t="shared" si="0"/>
        <v>0</v>
      </c>
      <c r="I24" s="324"/>
      <c r="J24" s="322"/>
      <c r="K24" s="213"/>
      <c r="L24" s="215"/>
    </row>
    <row r="25" spans="1:12">
      <c r="A25" s="256"/>
      <c r="B25" s="61"/>
      <c r="C25" s="62"/>
      <c r="D25" s="61"/>
      <c r="E25" s="61"/>
      <c r="F25" s="222"/>
      <c r="G25" s="216" t="str">
        <f>IFERROR(IF(ISNUMBER(SEARCH("lower",'D. Screening Exercise'!$G$9)),INDEX('Low Materiality Criteria'!$G$4:$G$40,MATCH('F. Recommended Actions'!$C25,'Low Materiality Criteria'!$C$4:$C$40,0)),INDEX('High Materiality Criteria'!$G$4:$G$49,MATCH('F. Recommended Actions'!$C25,'High Materiality Criteria'!$C$4:$C$49,0))),"")</f>
        <v/>
      </c>
      <c r="H25" s="510">
        <f t="shared" si="0"/>
        <v>0</v>
      </c>
      <c r="I25" s="324"/>
      <c r="J25" s="322"/>
      <c r="K25" s="213"/>
      <c r="L25" s="215"/>
    </row>
    <row r="26" spans="1:12">
      <c r="A26" s="256"/>
      <c r="B26" s="61"/>
      <c r="C26" s="62"/>
      <c r="D26" s="61"/>
      <c r="E26" s="61"/>
      <c r="F26" s="222"/>
      <c r="G26" s="216" t="str">
        <f>IFERROR(IF(ISNUMBER(SEARCH("lower",'D. Screening Exercise'!$G$9)),INDEX('Low Materiality Criteria'!$G$4:$G$40,MATCH('F. Recommended Actions'!$C26,'Low Materiality Criteria'!$C$4:$C$40,0)),INDEX('High Materiality Criteria'!$G$4:$G$49,MATCH('F. Recommended Actions'!$C26,'High Materiality Criteria'!$C$4:$C$49,0))),"")</f>
        <v/>
      </c>
      <c r="H26" s="510">
        <f t="shared" si="0"/>
        <v>0</v>
      </c>
      <c r="I26" s="324"/>
      <c r="J26" s="322"/>
      <c r="K26" s="213"/>
      <c r="L26" s="215"/>
    </row>
    <row r="27" spans="1:12">
      <c r="A27" s="256"/>
      <c r="B27" s="61"/>
      <c r="C27" s="62"/>
      <c r="D27" s="61"/>
      <c r="E27" s="61"/>
      <c r="F27" s="222"/>
      <c r="G27" s="216" t="str">
        <f>IFERROR(IF(ISNUMBER(SEARCH("lower",'D. Screening Exercise'!$G$9)),INDEX('Low Materiality Criteria'!$G$4:$G$40,MATCH('F. Recommended Actions'!$C27,'Low Materiality Criteria'!$C$4:$C$40,0)),INDEX('High Materiality Criteria'!$G$4:$G$49,MATCH('F. Recommended Actions'!$C27,'High Materiality Criteria'!$C$4:$C$49,0))),"")</f>
        <v/>
      </c>
      <c r="H27" s="510">
        <f t="shared" si="0"/>
        <v>0</v>
      </c>
      <c r="I27" s="324"/>
      <c r="J27" s="322"/>
      <c r="K27" s="213"/>
      <c r="L27" s="215"/>
    </row>
    <row r="28" spans="1:12">
      <c r="A28" s="256"/>
      <c r="B28" s="61"/>
      <c r="C28" s="62"/>
      <c r="D28" s="61"/>
      <c r="E28" s="61"/>
      <c r="F28" s="222"/>
      <c r="G28" s="216" t="str">
        <f>IFERROR(IF(ISNUMBER(SEARCH("lower",'D. Screening Exercise'!$G$9)),INDEX('Low Materiality Criteria'!$G$4:$G$40,MATCH('F. Recommended Actions'!$C28,'Low Materiality Criteria'!$C$4:$C$40,0)),INDEX('High Materiality Criteria'!$G$4:$G$49,MATCH('F. Recommended Actions'!$C28,'High Materiality Criteria'!$C$4:$C$49,0))),"")</f>
        <v/>
      </c>
      <c r="H28" s="510">
        <f t="shared" si="0"/>
        <v>0</v>
      </c>
      <c r="I28" s="324"/>
      <c r="J28" s="322"/>
      <c r="K28" s="213"/>
      <c r="L28" s="215"/>
    </row>
    <row r="29" spans="1:12">
      <c r="A29" s="256"/>
      <c r="B29" s="61"/>
      <c r="C29" s="62"/>
      <c r="D29" s="61"/>
      <c r="E29" s="61"/>
      <c r="F29" s="222"/>
      <c r="G29" s="216" t="str">
        <f>IFERROR(IF(ISNUMBER(SEARCH("lower",'D. Screening Exercise'!$G$9)),INDEX('Low Materiality Criteria'!$G$4:$G$40,MATCH('F. Recommended Actions'!$C29,'Low Materiality Criteria'!$C$4:$C$40,0)),INDEX('High Materiality Criteria'!$G$4:$G$49,MATCH('F. Recommended Actions'!$C29,'High Materiality Criteria'!$C$4:$C$49,0))),"")</f>
        <v/>
      </c>
      <c r="H29" s="510">
        <f t="shared" si="0"/>
        <v>0</v>
      </c>
      <c r="I29" s="324"/>
      <c r="J29" s="322"/>
      <c r="K29" s="213"/>
      <c r="L29" s="215"/>
    </row>
    <row r="30" spans="1:12">
      <c r="A30" s="256"/>
      <c r="B30" s="61"/>
      <c r="C30" s="62"/>
      <c r="D30" s="61"/>
      <c r="E30" s="61"/>
      <c r="F30" s="222"/>
      <c r="G30" s="216" t="str">
        <f>IFERROR(IF(ISNUMBER(SEARCH("lower",'D. Screening Exercise'!$G$9)),INDEX('Low Materiality Criteria'!$G$4:$G$40,MATCH('F. Recommended Actions'!$C30,'Low Materiality Criteria'!$C$4:$C$40,0)),INDEX('High Materiality Criteria'!$G$4:$G$49,MATCH('F. Recommended Actions'!$C30,'High Materiality Criteria'!$C$4:$C$49,0))),"")</f>
        <v/>
      </c>
      <c r="H30" s="510">
        <f t="shared" si="0"/>
        <v>0</v>
      </c>
      <c r="I30" s="324"/>
      <c r="J30" s="322"/>
      <c r="K30" s="212"/>
      <c r="L30" s="214"/>
    </row>
    <row r="31" spans="1:12">
      <c r="A31" s="256"/>
      <c r="B31" s="61"/>
      <c r="C31" s="62"/>
      <c r="D31" s="61"/>
      <c r="E31" s="61"/>
      <c r="F31" s="222"/>
      <c r="G31" s="216" t="str">
        <f>IFERROR(IF(ISNUMBER(SEARCH("lower",'D. Screening Exercise'!$G$9)),INDEX('Low Materiality Criteria'!$G$4:$G$40,MATCH('F. Recommended Actions'!$C31,'Low Materiality Criteria'!$C$4:$C$40,0)),INDEX('High Materiality Criteria'!$G$4:$G$49,MATCH('F. Recommended Actions'!$C31,'High Materiality Criteria'!$C$4:$C$49,0))),"")</f>
        <v/>
      </c>
      <c r="H31" s="510">
        <f t="shared" si="0"/>
        <v>0</v>
      </c>
      <c r="I31" s="324"/>
      <c r="J31" s="322"/>
      <c r="K31" s="212"/>
      <c r="L31" s="214"/>
    </row>
    <row r="32" spans="1:12">
      <c r="A32" s="256"/>
      <c r="B32" s="61"/>
      <c r="C32" s="62"/>
      <c r="D32" s="61"/>
      <c r="E32" s="61"/>
      <c r="F32" s="222"/>
      <c r="G32" s="216" t="str">
        <f>IFERROR(IF(ISNUMBER(SEARCH("lower",'D. Screening Exercise'!$G$9)),INDEX('Low Materiality Criteria'!$G$4:$G$40,MATCH('F. Recommended Actions'!$C32,'Low Materiality Criteria'!$C$4:$C$40,0)),INDEX('High Materiality Criteria'!$G$4:$G$49,MATCH('F. Recommended Actions'!$C32,'High Materiality Criteria'!$C$4:$C$49,0))),"")</f>
        <v/>
      </c>
      <c r="H32" s="510">
        <f t="shared" si="0"/>
        <v>0</v>
      </c>
      <c r="I32" s="324"/>
      <c r="J32" s="322"/>
      <c r="K32" s="212"/>
      <c r="L32" s="214"/>
    </row>
    <row r="33" spans="1:12">
      <c r="A33" s="256"/>
      <c r="B33" s="61"/>
      <c r="C33" s="62"/>
      <c r="D33" s="61"/>
      <c r="E33" s="61"/>
      <c r="F33" s="222"/>
      <c r="G33" s="216" t="str">
        <f>IFERROR(IF(ISNUMBER(SEARCH("lower",'D. Screening Exercise'!$G$9)),INDEX('Low Materiality Criteria'!$G$4:$G$40,MATCH('F. Recommended Actions'!$C33,'Low Materiality Criteria'!$C$4:$C$40,0)),INDEX('High Materiality Criteria'!$G$4:$G$49,MATCH('F. Recommended Actions'!$C33,'High Materiality Criteria'!$C$4:$C$49,0))),"")</f>
        <v/>
      </c>
      <c r="H33" s="510">
        <f t="shared" si="0"/>
        <v>0</v>
      </c>
      <c r="I33" s="324"/>
      <c r="J33" s="322"/>
      <c r="K33" s="212"/>
      <c r="L33" s="214"/>
    </row>
    <row r="34" spans="1:12">
      <c r="A34" s="256"/>
      <c r="B34" s="61"/>
      <c r="C34" s="62"/>
      <c r="D34" s="61"/>
      <c r="E34" s="61"/>
      <c r="F34" s="222"/>
      <c r="G34" s="216" t="str">
        <f>IFERROR(IF(ISNUMBER(SEARCH("lower",'D. Screening Exercise'!$G$9)),INDEX('Low Materiality Criteria'!$G$4:$G$40,MATCH('F. Recommended Actions'!$C34,'Low Materiality Criteria'!$C$4:$C$40,0)),INDEX('High Materiality Criteria'!$G$4:$G$49,MATCH('F. Recommended Actions'!$C34,'High Materiality Criteria'!$C$4:$C$49,0))),"")</f>
        <v/>
      </c>
      <c r="H34" s="510">
        <f t="shared" si="0"/>
        <v>0</v>
      </c>
      <c r="I34" s="324"/>
      <c r="J34" s="322"/>
      <c r="K34" s="212"/>
      <c r="L34" s="214"/>
    </row>
    <row r="35" spans="1:12" ht="179.45" customHeight="1">
      <c r="A35" s="256"/>
      <c r="B35" s="61"/>
      <c r="C35" s="62"/>
      <c r="D35" s="61"/>
      <c r="E35" s="61"/>
      <c r="F35" s="222"/>
      <c r="G35" s="216" t="str">
        <f>IFERROR(IF(ISNUMBER(SEARCH("lower",'D. Screening Exercise'!$G$9)),INDEX('Low Materiality Criteria'!$G$4:$G$40,MATCH('F. Recommended Actions'!$C35,'Low Materiality Criteria'!$C$4:$C$40,0)),INDEX('High Materiality Criteria'!$G$4:$G$49,MATCH('F. Recommended Actions'!$C35,'High Materiality Criteria'!$C$4:$C$49,0))),"")</f>
        <v/>
      </c>
      <c r="H35" s="510">
        <f t="shared" si="0"/>
        <v>0</v>
      </c>
      <c r="I35" s="324"/>
      <c r="J35" s="322"/>
      <c r="K35" s="212"/>
      <c r="L35" s="214"/>
    </row>
    <row r="36" spans="1:12" ht="89.45" customHeight="1">
      <c r="A36" s="256"/>
      <c r="B36" s="61"/>
      <c r="C36" s="62"/>
      <c r="D36" s="61"/>
      <c r="E36" s="61"/>
      <c r="F36" s="222"/>
      <c r="G36" s="216" t="str">
        <f>IFERROR(IF(ISNUMBER(SEARCH("lower",'D. Screening Exercise'!$G$9)),INDEX('Low Materiality Criteria'!$G$4:$G$40,MATCH('F. Recommended Actions'!$C36,'Low Materiality Criteria'!$C$4:$C$40,0)),INDEX('High Materiality Criteria'!$G$4:$G$49,MATCH('F. Recommended Actions'!$C36,'High Materiality Criteria'!$C$4:$C$49,0))),"")</f>
        <v/>
      </c>
      <c r="H36" s="510">
        <f t="shared" si="0"/>
        <v>0</v>
      </c>
      <c r="I36" s="324"/>
      <c r="J36" s="322"/>
      <c r="K36" s="212"/>
      <c r="L36" s="214"/>
    </row>
    <row r="37" spans="1:12">
      <c r="A37" s="256"/>
      <c r="B37" s="61"/>
      <c r="C37" s="62"/>
      <c r="D37" s="61"/>
      <c r="E37" s="61"/>
      <c r="F37" s="222"/>
      <c r="G37" s="216" t="str">
        <f>IFERROR(IF(ISNUMBER(SEARCH("lower",'D. Screening Exercise'!$G$9)),INDEX('Low Materiality Criteria'!$G$4:$G$40,MATCH('F. Recommended Actions'!$C37,'Low Materiality Criteria'!$C$4:$C$40,0)),INDEX('High Materiality Criteria'!$G$4:$G$49,MATCH('F. Recommended Actions'!$C37,'High Materiality Criteria'!$C$4:$C$49,0))),"")</f>
        <v/>
      </c>
      <c r="H37" s="510">
        <f t="shared" si="0"/>
        <v>0</v>
      </c>
      <c r="I37" s="324"/>
      <c r="J37" s="322"/>
      <c r="K37" s="212"/>
      <c r="L37" s="214"/>
    </row>
    <row r="38" spans="1:12" ht="130.5" customHeight="1">
      <c r="A38" s="256"/>
      <c r="B38" s="61"/>
      <c r="C38" s="62"/>
      <c r="D38" s="61"/>
      <c r="E38" s="61"/>
      <c r="F38" s="222"/>
      <c r="G38" s="216" t="str">
        <f>IFERROR(IF(ISNUMBER(SEARCH("lower",'D. Screening Exercise'!$G$9)),INDEX('Low Materiality Criteria'!$G$4:$G$40,MATCH('F. Recommended Actions'!$C38,'Low Materiality Criteria'!$C$4:$C$40,0)),INDEX('High Materiality Criteria'!$G$4:$G$49,MATCH('F. Recommended Actions'!$C38,'High Materiality Criteria'!$C$4:$C$49,0))),"")</f>
        <v/>
      </c>
      <c r="H38" s="510">
        <f t="shared" si="0"/>
        <v>0</v>
      </c>
      <c r="I38" s="324"/>
      <c r="J38" s="322"/>
      <c r="K38" s="212"/>
      <c r="L38" s="214"/>
    </row>
    <row r="39" spans="1:12" ht="86.45" customHeight="1">
      <c r="A39" s="256"/>
      <c r="B39" s="61"/>
      <c r="C39" s="62"/>
      <c r="D39" s="61"/>
      <c r="E39" s="61"/>
      <c r="F39" s="222"/>
      <c r="G39" s="216" t="str">
        <f>IFERROR(IF(ISNUMBER(SEARCH("lower",'D. Screening Exercise'!$G$9)),INDEX('Low Materiality Criteria'!$G$4:$G$40,MATCH('F. Recommended Actions'!$C39,'Low Materiality Criteria'!$C$4:$C$40,0)),INDEX('High Materiality Criteria'!$G$4:$G$49,MATCH('F. Recommended Actions'!$C39,'High Materiality Criteria'!$C$4:$C$49,0))),"")</f>
        <v/>
      </c>
      <c r="H39" s="510">
        <f t="shared" si="0"/>
        <v>0</v>
      </c>
      <c r="I39" s="324"/>
      <c r="J39" s="322"/>
      <c r="K39" s="212"/>
      <c r="L39" s="214"/>
    </row>
    <row r="40" spans="1:12">
      <c r="A40" s="256"/>
      <c r="B40" s="61"/>
      <c r="C40" s="62"/>
      <c r="D40" s="61"/>
      <c r="E40" s="61"/>
      <c r="F40" s="222"/>
      <c r="G40" s="216" t="str">
        <f>IFERROR(IF(ISNUMBER(SEARCH("lower",'D. Screening Exercise'!$G$9)),INDEX('Low Materiality Criteria'!$G$4:$G$40,MATCH('F. Recommended Actions'!$C40,'Low Materiality Criteria'!$C$4:$C$40,0)),INDEX('High Materiality Criteria'!$G$4:$G$49,MATCH('F. Recommended Actions'!$C40,'High Materiality Criteria'!$C$4:$C$49,0))),"")</f>
        <v/>
      </c>
      <c r="H40" s="510">
        <f t="shared" si="0"/>
        <v>0</v>
      </c>
      <c r="I40" s="324"/>
      <c r="J40" s="322"/>
      <c r="K40" s="212"/>
      <c r="L40" s="214"/>
    </row>
    <row r="41" spans="1:12">
      <c r="A41" s="256"/>
      <c r="B41" s="61"/>
      <c r="C41" s="62"/>
      <c r="D41" s="61"/>
      <c r="E41" s="61"/>
      <c r="F41" s="222"/>
      <c r="G41" s="216" t="str">
        <f>IFERROR(IF(ISNUMBER(SEARCH("lower",'D. Screening Exercise'!$G$9)),INDEX('Low Materiality Criteria'!$G$4:$G$40,MATCH('F. Recommended Actions'!$C41,'Low Materiality Criteria'!$C$4:$C$40,0)),INDEX('High Materiality Criteria'!$G$4:$G$49,MATCH('F. Recommended Actions'!$C41,'High Materiality Criteria'!$C$4:$C$49,0))),"")</f>
        <v/>
      </c>
      <c r="H41" s="510">
        <f t="shared" si="0"/>
        <v>0</v>
      </c>
      <c r="I41" s="324"/>
      <c r="J41" s="322"/>
      <c r="K41" s="212"/>
      <c r="L41" s="214"/>
    </row>
    <row r="42" spans="1:12">
      <c r="A42" s="256"/>
      <c r="B42" s="61"/>
      <c r="C42" s="62"/>
      <c r="D42" s="61"/>
      <c r="E42" s="61"/>
      <c r="F42" s="222"/>
      <c r="G42" s="216" t="str">
        <f>IFERROR(IF(ISNUMBER(SEARCH("lower",'D. Screening Exercise'!$G$9)),INDEX('Low Materiality Criteria'!$G$4:$G$40,MATCH('F. Recommended Actions'!$C42,'Low Materiality Criteria'!$C$4:$C$40,0)),INDEX('High Materiality Criteria'!$G$4:$G$49,MATCH('F. Recommended Actions'!$C42,'High Materiality Criteria'!$C$4:$C$49,0))),"")</f>
        <v/>
      </c>
      <c r="H42" s="510">
        <f t="shared" si="0"/>
        <v>0</v>
      </c>
      <c r="I42" s="324"/>
      <c r="J42" s="322"/>
      <c r="K42" s="212"/>
      <c r="L42" s="214"/>
    </row>
    <row r="43" spans="1:12">
      <c r="A43" s="256"/>
      <c r="B43" s="61"/>
      <c r="C43" s="62"/>
      <c r="D43" s="61"/>
      <c r="E43" s="61"/>
      <c r="F43" s="222"/>
      <c r="G43" s="216" t="str">
        <f>IFERROR(IF(ISNUMBER(SEARCH("lower",'D. Screening Exercise'!$G$9)),INDEX('Low Materiality Criteria'!$G$4:$G$40,MATCH('F. Recommended Actions'!$C43,'Low Materiality Criteria'!$C$4:$C$40,0)),INDEX('High Materiality Criteria'!$G$4:$G$49,MATCH('F. Recommended Actions'!$C43,'High Materiality Criteria'!$C$4:$C$49,0))),"")</f>
        <v/>
      </c>
      <c r="H43" s="510">
        <f t="shared" si="0"/>
        <v>0</v>
      </c>
      <c r="I43" s="324"/>
      <c r="J43" s="322"/>
      <c r="K43" s="212"/>
      <c r="L43" s="214"/>
    </row>
    <row r="44" spans="1:12">
      <c r="A44" s="256"/>
      <c r="B44" s="61"/>
      <c r="C44" s="62"/>
      <c r="D44" s="61"/>
      <c r="E44" s="61"/>
      <c r="F44" s="222"/>
      <c r="G44" s="216" t="str">
        <f>IFERROR(IF(ISNUMBER(SEARCH("lower",'D. Screening Exercise'!$G$9)),INDEX('Low Materiality Criteria'!$G$4:$G$40,MATCH('F. Recommended Actions'!$C44,'Low Materiality Criteria'!$C$4:$C$40,0)),INDEX('High Materiality Criteria'!$G$4:$G$49,MATCH('F. Recommended Actions'!$C44,'High Materiality Criteria'!$C$4:$C$49,0))),"")</f>
        <v/>
      </c>
      <c r="H44" s="510">
        <f t="shared" si="0"/>
        <v>0</v>
      </c>
      <c r="I44" s="324"/>
      <c r="J44" s="322"/>
      <c r="K44" s="212"/>
      <c r="L44" s="214"/>
    </row>
    <row r="45" spans="1:12">
      <c r="A45" s="256"/>
      <c r="B45" s="61"/>
      <c r="C45" s="62"/>
      <c r="D45" s="61"/>
      <c r="E45" s="61"/>
      <c r="F45" s="222"/>
      <c r="G45" s="216" t="str">
        <f>IFERROR(IF(ISNUMBER(SEARCH("lower",'D. Screening Exercise'!$G$9)),INDEX('Low Materiality Criteria'!$G$4:$G$40,MATCH('F. Recommended Actions'!$C45,'Low Materiality Criteria'!$C$4:$C$40,0)),INDEX('High Materiality Criteria'!$G$4:$G$49,MATCH('F. Recommended Actions'!$C45,'High Materiality Criteria'!$C$4:$C$49,0))),"")</f>
        <v/>
      </c>
      <c r="H45" s="510">
        <f t="shared" si="0"/>
        <v>0</v>
      </c>
      <c r="I45" s="324"/>
      <c r="J45" s="322"/>
      <c r="K45" s="212"/>
      <c r="L45" s="214"/>
    </row>
    <row r="46" spans="1:12">
      <c r="A46" s="256"/>
      <c r="B46" s="61"/>
      <c r="C46" s="62"/>
      <c r="D46" s="61"/>
      <c r="E46" s="61"/>
      <c r="F46" s="222"/>
      <c r="G46" s="216" t="str">
        <f>IFERROR(IF(ISNUMBER(SEARCH("lower",'D. Screening Exercise'!$G$9)),INDEX('Low Materiality Criteria'!$G$4:$G$40,MATCH('F. Recommended Actions'!$C46,'Low Materiality Criteria'!$C$4:$C$40,0)),INDEX('High Materiality Criteria'!$G$4:$G$49,MATCH('F. Recommended Actions'!$C46,'High Materiality Criteria'!$C$4:$C$49,0))),"")</f>
        <v/>
      </c>
      <c r="H46" s="510">
        <f t="shared" si="0"/>
        <v>0</v>
      </c>
      <c r="I46" s="324"/>
      <c r="J46" s="322"/>
      <c r="K46" s="212"/>
      <c r="L46" s="214"/>
    </row>
    <row r="47" spans="1:12">
      <c r="A47" s="256"/>
      <c r="B47" s="61"/>
      <c r="C47" s="62"/>
      <c r="D47" s="61"/>
      <c r="E47" s="61"/>
      <c r="F47" s="222"/>
      <c r="G47" s="216" t="str">
        <f>IFERROR(IF(ISNUMBER(SEARCH("lower",'D. Screening Exercise'!$G$9)),INDEX('Low Materiality Criteria'!$G$4:$G$40,MATCH('F. Recommended Actions'!$C47,'Low Materiality Criteria'!$C$4:$C$40,0)),INDEX('High Materiality Criteria'!$G$4:$G$49,MATCH('F. Recommended Actions'!$C47,'High Materiality Criteria'!$C$4:$C$49,0))),"")</f>
        <v/>
      </c>
      <c r="H47" s="510">
        <f t="shared" si="0"/>
        <v>0</v>
      </c>
      <c r="I47" s="324"/>
      <c r="J47" s="322"/>
      <c r="K47" s="212"/>
      <c r="L47" s="214"/>
    </row>
    <row r="48" spans="1:12">
      <c r="A48" s="256"/>
      <c r="B48" s="61"/>
      <c r="C48" s="62"/>
      <c r="D48" s="61"/>
      <c r="E48" s="61"/>
      <c r="F48" s="222"/>
      <c r="G48" s="216" t="str">
        <f>IFERROR(IF(ISNUMBER(SEARCH("lower",'D. Screening Exercise'!$G$9)),INDEX('Low Materiality Criteria'!$G$4:$G$40,MATCH('F. Recommended Actions'!$C48,'Low Materiality Criteria'!$C$4:$C$40,0)),INDEX('High Materiality Criteria'!$G$4:$G$49,MATCH('F. Recommended Actions'!$C48,'High Materiality Criteria'!$C$4:$C$49,0))),"")</f>
        <v/>
      </c>
      <c r="H48" s="510">
        <f t="shared" si="0"/>
        <v>0</v>
      </c>
      <c r="I48" s="324"/>
      <c r="J48" s="322"/>
      <c r="K48" s="212"/>
      <c r="L48" s="214"/>
    </row>
    <row r="49" spans="1:12">
      <c r="A49" s="256"/>
      <c r="B49" s="61"/>
      <c r="C49" s="62"/>
      <c r="D49" s="61"/>
      <c r="E49" s="61"/>
      <c r="F49" s="222"/>
      <c r="G49" s="216" t="str">
        <f>IFERROR(IF(ISNUMBER(SEARCH("lower",'D. Screening Exercise'!$G$9)),INDEX('Low Materiality Criteria'!$G$4:$G$40,MATCH('F. Recommended Actions'!$C49,'Low Materiality Criteria'!$C$4:$C$40,0)),INDEX('High Materiality Criteria'!$G$4:$G$49,MATCH('F. Recommended Actions'!$C49,'High Materiality Criteria'!$C$4:$C$49,0))),"")</f>
        <v/>
      </c>
      <c r="H49" s="510">
        <f t="shared" si="0"/>
        <v>0</v>
      </c>
      <c r="I49" s="324"/>
      <c r="J49" s="322"/>
      <c r="K49" s="213"/>
      <c r="L49" s="215"/>
    </row>
    <row r="50" spans="1:12">
      <c r="A50" s="256"/>
      <c r="B50" s="61"/>
      <c r="C50" s="62"/>
      <c r="D50" s="61"/>
      <c r="E50" s="61"/>
      <c r="F50" s="222"/>
      <c r="G50" s="216" t="str">
        <f>IFERROR(IF(ISNUMBER(SEARCH("lower",'D. Screening Exercise'!$G$9)),INDEX('Low Materiality Criteria'!$G$4:$G$40,MATCH('F. Recommended Actions'!$C50,'Low Materiality Criteria'!$C$4:$C$40,0)),INDEX('High Materiality Criteria'!$G$4:$G$49,MATCH('F. Recommended Actions'!$C50,'High Materiality Criteria'!$C$4:$C$49,0))),"")</f>
        <v/>
      </c>
      <c r="H50" s="495"/>
      <c r="I50" s="325"/>
      <c r="J50" s="461"/>
      <c r="K50" s="459"/>
      <c r="L50" s="460"/>
    </row>
    <row r="51" spans="1:12">
      <c r="F51" s="376"/>
      <c r="H51" s="496"/>
      <c r="I51" s="463"/>
    </row>
    <row r="52" spans="1:12">
      <c r="E52" s="376"/>
      <c r="F52" s="376"/>
      <c r="H52" s="496"/>
      <c r="I52" s="463"/>
    </row>
    <row r="53" spans="1:12">
      <c r="H53" s="496"/>
      <c r="I53" s="463"/>
    </row>
    <row r="54" spans="1:12">
      <c r="H54" s="496"/>
      <c r="I54" s="463"/>
    </row>
  </sheetData>
  <sheetProtection formatCells="0" formatColumns="0" formatRows="0" insertHyperlinks="0" sort="0" autoFilter="0"/>
  <autoFilter ref="A6:C50" xr:uid="{1A8DBB63-9018-4C31-B27E-BB59C5F46892}"/>
  <mergeCells count="2">
    <mergeCell ref="B4:L4"/>
    <mergeCell ref="H5:L5"/>
  </mergeCells>
  <conditionalFormatting sqref="A7:A50">
    <cfRule type="expression" dxfId="448" priority="33">
      <formula>$A7&lt;&gt;""</formula>
    </cfRule>
  </conditionalFormatting>
  <conditionalFormatting sqref="A7:L7 H8:H50">
    <cfRule type="expression" dxfId="447" priority="4">
      <formula>ISERROR($A7)</formula>
    </cfRule>
  </conditionalFormatting>
  <conditionalFormatting sqref="A7:L50">
    <cfRule type="expression" dxfId="446" priority="14">
      <formula>ISBLANK($A7)</formula>
    </cfRule>
    <cfRule type="containsErrors" dxfId="445" priority="34">
      <formula>ISERROR(A7)</formula>
    </cfRule>
  </conditionalFormatting>
  <conditionalFormatting sqref="B7:F50">
    <cfRule type="expression" dxfId="444" priority="13">
      <formula>$A7&lt;&gt;""</formula>
    </cfRule>
  </conditionalFormatting>
  <conditionalFormatting sqref="G7:G50">
    <cfRule type="expression" dxfId="443" priority="2">
      <formula>$A7&lt;&gt;""</formula>
    </cfRule>
  </conditionalFormatting>
  <conditionalFormatting sqref="H7:H50">
    <cfRule type="expression" dxfId="442" priority="1">
      <formula>$A7&lt;&gt;""</formula>
    </cfRule>
  </conditionalFormatting>
  <conditionalFormatting sqref="I7:I50">
    <cfRule type="colorScale" priority="3">
      <colorScale>
        <cfvo type="min"/>
        <cfvo type="max"/>
        <color rgb="FF5E913B"/>
        <color theme="7" tint="0.59999389629810485"/>
      </colorScale>
    </cfRule>
    <cfRule type="expression" dxfId="441" priority="12">
      <formula>$A7&lt;&gt;""</formula>
    </cfRule>
  </conditionalFormatting>
  <conditionalFormatting sqref="J7:J50">
    <cfRule type="expression" dxfId="440" priority="11">
      <formula>$A7&lt;&gt;""</formula>
    </cfRule>
  </conditionalFormatting>
  <conditionalFormatting sqref="K7:K50">
    <cfRule type="expression" dxfId="439" priority="10">
      <formula>$A7&lt;&gt;""</formula>
    </cfRule>
  </conditionalFormatting>
  <conditionalFormatting sqref="L7:L50">
    <cfRule type="expression" dxfId="438" priority="9">
      <formula>$A7&lt;&gt;""</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3" min="5" max="71" man="1"/>
  </colBreaks>
  <drawing r:id="rId2"/>
  <extLst>
    <ext xmlns:x14="http://schemas.microsoft.com/office/spreadsheetml/2009/9/main" uri="{CCE6A557-97BC-4b89-ADB6-D9C93CAAB3DF}">
      <x14:dataValidations xmlns:xm="http://schemas.microsoft.com/office/excel/2006/main" count="1">
        <x14:dataValidation type="date" allowBlank="1" showInputMessage="1" showErrorMessage="1" xr:uid="{FC4D8F82-7ACA-4D3B-8AE3-B92593E4DF2F}">
          <x14:formula1>
            <xm:f>'High Materiality Criteria'!$G$51</xm:f>
          </x14:formula1>
          <x14:formula2>
            <xm:f>'High Materiality Criteria'!$G$52</xm:f>
          </x14:formula2>
          <xm:sqref>J7:J50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14D6-B3C9-4EE1-8A05-6796E6E14D48}">
  <sheetPr codeName="Sheet23">
    <tabColor theme="2" tint="-0.249977111117893"/>
    <pageSetUpPr autoPageBreaks="0" fitToPage="1"/>
  </sheetPr>
  <dimension ref="A1:U54"/>
  <sheetViews>
    <sheetView showGridLines="0" topLeftCell="A6" zoomScale="70" zoomScaleNormal="70" workbookViewId="0">
      <selection activeCell="J6" sqref="J6"/>
    </sheetView>
  </sheetViews>
  <sheetFormatPr defaultColWidth="0" defaultRowHeight="14.45" customHeight="1" zeroHeight="1"/>
  <cols>
    <col min="1" max="1" width="26.85546875" style="196" customWidth="1"/>
    <col min="2" max="2" width="19" style="196" customWidth="1"/>
    <col min="3" max="3" width="9.42578125" style="196" customWidth="1"/>
    <col min="4" max="4" width="77" style="21" customWidth="1"/>
    <col min="5" max="5" width="69.140625" style="21" customWidth="1"/>
    <col min="6" max="6" width="88.5703125" style="21" customWidth="1"/>
    <col min="7" max="7" width="20.85546875" style="21" customWidth="1"/>
    <col min="8" max="8" width="92.140625" style="21" customWidth="1"/>
    <col min="9" max="10" width="20.85546875" style="21" customWidth="1"/>
    <col min="11" max="11" width="41.85546875" style="21" customWidth="1"/>
    <col min="12" max="12" width="58.85546875" style="21" customWidth="1"/>
    <col min="13" max="13" width="37.140625" style="17" customWidth="1"/>
    <col min="14" max="14" width="69.85546875" style="21" hidden="1" customWidth="1"/>
    <col min="15" max="15" width="233.140625" style="21" hidden="1" customWidth="1"/>
    <col min="16" max="16384" width="9.140625" style="21" hidden="1"/>
  </cols>
  <sheetData>
    <row r="1" spans="1:21" ht="18" hidden="1">
      <c r="A1" s="194"/>
      <c r="B1" s="194"/>
      <c r="C1" s="194"/>
      <c r="D1" s="195"/>
      <c r="E1" s="195"/>
      <c r="F1" s="195"/>
      <c r="G1" s="195"/>
      <c r="H1" s="195"/>
      <c r="I1" s="195"/>
      <c r="J1" s="195"/>
      <c r="K1" s="195"/>
      <c r="L1" s="195"/>
    </row>
    <row r="2" spans="1:21" ht="46.5" customHeight="1">
      <c r="B2" s="104" t="s">
        <v>1</v>
      </c>
      <c r="C2" s="23"/>
      <c r="D2" s="197"/>
      <c r="E2" s="197"/>
      <c r="F2" s="197"/>
      <c r="G2" s="197"/>
      <c r="H2" s="197"/>
      <c r="I2" s="197"/>
      <c r="J2" s="197"/>
      <c r="K2" s="197"/>
      <c r="L2" s="197"/>
      <c r="N2" s="19"/>
      <c r="O2" s="19"/>
      <c r="P2" s="19"/>
      <c r="Q2" s="19"/>
      <c r="R2" s="19"/>
      <c r="S2" s="19"/>
      <c r="T2" s="19"/>
      <c r="U2" s="19"/>
    </row>
    <row r="3" spans="1:21" ht="35.1">
      <c r="A3" s="21"/>
      <c r="B3" s="198" t="s">
        <v>666</v>
      </c>
      <c r="C3" s="26"/>
      <c r="D3" s="199"/>
      <c r="E3" s="199"/>
      <c r="F3" s="199"/>
      <c r="G3" s="199"/>
      <c r="H3" s="199"/>
      <c r="I3" s="199"/>
      <c r="J3" s="199"/>
      <c r="K3" s="199"/>
      <c r="L3" s="199"/>
      <c r="N3" s="19"/>
      <c r="O3" s="19"/>
      <c r="P3" s="19"/>
      <c r="Q3" s="19"/>
      <c r="R3" s="19"/>
      <c r="S3" s="19"/>
      <c r="T3" s="19"/>
      <c r="U3" s="19"/>
    </row>
    <row r="4" spans="1:21" ht="28.5" customHeight="1" thickBot="1">
      <c r="A4" s="21"/>
      <c r="B4" s="200"/>
      <c r="C4" s="200"/>
      <c r="D4" s="200"/>
      <c r="E4" s="200"/>
      <c r="F4" s="200"/>
      <c r="G4" s="200"/>
      <c r="H4" s="612" t="s">
        <v>659</v>
      </c>
      <c r="I4" s="612"/>
      <c r="J4" s="612"/>
      <c r="K4" s="612"/>
      <c r="L4" s="613"/>
      <c r="N4" s="19"/>
      <c r="O4" s="19"/>
      <c r="P4" s="19"/>
      <c r="Q4" s="19"/>
      <c r="R4" s="19"/>
      <c r="S4" s="19"/>
      <c r="T4" s="19"/>
      <c r="U4" s="19"/>
    </row>
    <row r="5" spans="1:21" s="44" customFormat="1" ht="39.950000000000003" customHeight="1">
      <c r="A5" s="205" t="s">
        <v>459</v>
      </c>
      <c r="B5" s="206" t="s">
        <v>460</v>
      </c>
      <c r="C5" s="206" t="s">
        <v>461</v>
      </c>
      <c r="D5" s="206" t="s">
        <v>211</v>
      </c>
      <c r="E5" s="207" t="s">
        <v>462</v>
      </c>
      <c r="F5" s="207" t="s">
        <v>212</v>
      </c>
      <c r="G5" s="321" t="s">
        <v>660</v>
      </c>
      <c r="H5" s="494" t="s">
        <v>661</v>
      </c>
      <c r="I5" s="211" t="s">
        <v>662</v>
      </c>
      <c r="J5" s="211" t="s">
        <v>663</v>
      </c>
      <c r="K5" s="211" t="s">
        <v>664</v>
      </c>
      <c r="L5" s="208" t="s">
        <v>665</v>
      </c>
      <c r="M5" s="17"/>
    </row>
    <row r="6" spans="1:21" ht="117.6" customHeight="1">
      <c r="A6" s="140" t="e" cm="1" vm="2">
        <f t="array" ref="A6">IF(_xlfn._xlws.SORT(_xlfn._xlws.FILTER('F. Recommended Actions'!$A$7:$L$49,_xlfn.BYROW('F. Recommended Actions'!$A$7:$L$49,_xlfn.LAMBDA(_xlpm.r,SUM(--(_xlpm.r&lt;&gt;""))&gt;0))),9,1)=0,"",_xlfn._xlws.SORT(_xlfn._xlws.FILTER('F. Recommended Actions'!$A$7:$L$49,_xlfn.BYROW('F. Recommended Actions'!$A$7:$L$49,_xlfn.LAMBDA(_xlpm.r,SUM(--(_xlpm.r&lt;&gt;""))&gt;0))),9,1))</f>
        <v>#VALUE!</v>
      </c>
      <c r="B6" s="61"/>
      <c r="C6" s="62"/>
      <c r="D6" s="149"/>
      <c r="E6" s="192"/>
      <c r="F6" s="150"/>
      <c r="G6" s="209"/>
      <c r="H6" s="499"/>
      <c r="I6" s="497"/>
      <c r="J6" s="498"/>
      <c r="K6" s="212"/>
      <c r="L6" s="214"/>
    </row>
    <row r="7" spans="1:21" ht="48.95" customHeight="1">
      <c r="A7" s="140"/>
      <c r="B7" s="61"/>
      <c r="C7" s="62"/>
      <c r="D7" s="149"/>
      <c r="E7" s="192"/>
      <c r="F7" s="150"/>
      <c r="G7" s="210"/>
      <c r="H7" s="499"/>
      <c r="I7" s="497"/>
      <c r="J7" s="498"/>
      <c r="K7" s="212"/>
      <c r="L7" s="214"/>
    </row>
    <row r="8" spans="1:21" ht="80.45" customHeight="1">
      <c r="A8" s="140"/>
      <c r="B8" s="61"/>
      <c r="C8" s="62"/>
      <c r="D8" s="149"/>
      <c r="E8" s="192"/>
      <c r="F8" s="150"/>
      <c r="G8" s="210"/>
      <c r="H8" s="499"/>
      <c r="I8" s="497"/>
      <c r="J8" s="498"/>
      <c r="K8" s="212"/>
      <c r="L8" s="214"/>
    </row>
    <row r="9" spans="1:21" ht="60" customHeight="1">
      <c r="A9" s="140"/>
      <c r="B9" s="61"/>
      <c r="C9" s="62"/>
      <c r="D9" s="149"/>
      <c r="E9" s="192"/>
      <c r="F9" s="150"/>
      <c r="G9" s="210"/>
      <c r="H9" s="499"/>
      <c r="I9" s="497"/>
      <c r="J9" s="498"/>
      <c r="K9" s="212"/>
      <c r="L9" s="214"/>
    </row>
    <row r="10" spans="1:21" ht="18">
      <c r="A10" s="140"/>
      <c r="B10" s="61"/>
      <c r="C10" s="62"/>
      <c r="D10" s="149"/>
      <c r="E10" s="192"/>
      <c r="F10" s="150"/>
      <c r="G10" s="210"/>
      <c r="H10" s="499"/>
      <c r="I10" s="497"/>
      <c r="J10" s="498"/>
      <c r="K10" s="212"/>
      <c r="L10" s="214"/>
    </row>
    <row r="11" spans="1:21" ht="63" customHeight="1">
      <c r="A11" s="140"/>
      <c r="B11" s="61"/>
      <c r="C11" s="62"/>
      <c r="D11" s="149"/>
      <c r="E11" s="192"/>
      <c r="F11" s="150"/>
      <c r="G11" s="210"/>
      <c r="H11" s="499"/>
      <c r="I11" s="497"/>
      <c r="J11" s="498"/>
      <c r="K11" s="212"/>
      <c r="L11" s="214"/>
    </row>
    <row r="12" spans="1:21" ht="72" customHeight="1">
      <c r="A12" s="140"/>
      <c r="B12" s="61"/>
      <c r="C12" s="62"/>
      <c r="D12" s="149"/>
      <c r="E12" s="192"/>
      <c r="F12" s="150"/>
      <c r="G12" s="210"/>
      <c r="H12" s="499"/>
      <c r="I12" s="497"/>
      <c r="J12" s="498"/>
      <c r="K12" s="212"/>
      <c r="L12" s="214"/>
    </row>
    <row r="13" spans="1:21" ht="137.1" customHeight="1">
      <c r="A13" s="140"/>
      <c r="B13" s="61"/>
      <c r="C13" s="151"/>
      <c r="D13" s="152"/>
      <c r="E13" s="193"/>
      <c r="F13" s="153"/>
      <c r="G13" s="210"/>
      <c r="H13" s="499"/>
      <c r="I13" s="497"/>
      <c r="J13" s="498"/>
      <c r="K13" s="212"/>
      <c r="L13" s="214"/>
    </row>
    <row r="14" spans="1:21" ht="62.1" customHeight="1">
      <c r="A14" s="141"/>
      <c r="B14" s="149"/>
      <c r="C14" s="61"/>
      <c r="D14" s="61"/>
      <c r="E14" s="192"/>
      <c r="F14" s="61"/>
      <c r="G14" s="210"/>
      <c r="H14" s="499"/>
      <c r="I14" s="497"/>
      <c r="J14" s="498"/>
      <c r="K14" s="212"/>
      <c r="L14" s="214"/>
    </row>
    <row r="15" spans="1:21" ht="106.5" customHeight="1">
      <c r="A15" s="141"/>
      <c r="B15" s="61"/>
      <c r="C15" s="61"/>
      <c r="D15" s="61"/>
      <c r="E15" s="192"/>
      <c r="F15" s="61"/>
      <c r="G15" s="210"/>
      <c r="H15" s="499"/>
      <c r="I15" s="497"/>
      <c r="J15" s="498"/>
      <c r="K15" s="212"/>
      <c r="L15" s="214"/>
    </row>
    <row r="16" spans="1:21" s="17" customFormat="1" ht="36.6" customHeight="1">
      <c r="A16" s="141"/>
      <c r="B16" s="61"/>
      <c r="C16" s="61"/>
      <c r="D16" s="61"/>
      <c r="E16" s="192"/>
      <c r="F16" s="61"/>
      <c r="G16" s="210"/>
      <c r="H16" s="499"/>
      <c r="I16" s="497"/>
      <c r="J16" s="498"/>
      <c r="K16" s="212"/>
      <c r="L16" s="214"/>
      <c r="N16" s="21"/>
      <c r="O16" s="21"/>
      <c r="P16" s="21"/>
      <c r="Q16" s="21"/>
      <c r="R16" s="21"/>
      <c r="S16" s="21"/>
      <c r="T16" s="21"/>
      <c r="U16" s="21"/>
    </row>
    <row r="17" spans="1:21" s="17" customFormat="1" ht="65.099999999999994" customHeight="1">
      <c r="A17" s="141"/>
      <c r="B17" s="61"/>
      <c r="C17" s="61"/>
      <c r="D17" s="61"/>
      <c r="E17" s="192"/>
      <c r="F17" s="61"/>
      <c r="G17" s="210"/>
      <c r="H17" s="499"/>
      <c r="I17" s="497"/>
      <c r="J17" s="498"/>
      <c r="K17" s="213"/>
      <c r="L17" s="215"/>
      <c r="N17" s="21"/>
      <c r="O17" s="21"/>
      <c r="P17" s="21"/>
      <c r="Q17" s="21"/>
      <c r="R17" s="21"/>
      <c r="S17" s="21"/>
      <c r="T17" s="21"/>
      <c r="U17" s="21"/>
    </row>
    <row r="18" spans="1:21" s="17" customFormat="1" ht="66.599999999999994" customHeight="1">
      <c r="A18" s="141"/>
      <c r="B18" s="61"/>
      <c r="C18" s="61"/>
      <c r="D18" s="61"/>
      <c r="E18" s="192"/>
      <c r="F18" s="61"/>
      <c r="G18" s="210"/>
      <c r="H18" s="499"/>
      <c r="I18" s="497"/>
      <c r="J18" s="498"/>
      <c r="K18" s="213"/>
      <c r="L18" s="215"/>
      <c r="N18" s="21"/>
      <c r="O18" s="21"/>
      <c r="P18" s="21"/>
      <c r="Q18" s="21"/>
      <c r="R18" s="21"/>
      <c r="S18" s="21"/>
      <c r="T18" s="21"/>
      <c r="U18" s="21"/>
    </row>
    <row r="19" spans="1:21" s="17" customFormat="1" ht="36.6" customHeight="1">
      <c r="A19" s="141"/>
      <c r="B19" s="61"/>
      <c r="C19" s="61"/>
      <c r="D19" s="61"/>
      <c r="E19" s="192"/>
      <c r="F19" s="61"/>
      <c r="G19" s="210"/>
      <c r="H19" s="499"/>
      <c r="I19" s="497"/>
      <c r="J19" s="498"/>
      <c r="K19" s="213"/>
      <c r="L19" s="215"/>
      <c r="N19" s="21"/>
      <c r="O19" s="21"/>
      <c r="P19" s="21"/>
      <c r="Q19" s="21"/>
      <c r="R19" s="21"/>
      <c r="S19" s="21"/>
      <c r="T19" s="21"/>
      <c r="U19" s="21"/>
    </row>
    <row r="20" spans="1:21" s="17" customFormat="1" ht="33.6" customHeight="1">
      <c r="A20" s="141"/>
      <c r="B20" s="61"/>
      <c r="C20" s="61"/>
      <c r="D20" s="61"/>
      <c r="E20" s="192"/>
      <c r="F20" s="61"/>
      <c r="G20" s="210"/>
      <c r="H20" s="499"/>
      <c r="I20" s="497"/>
      <c r="J20" s="498"/>
      <c r="K20" s="213"/>
      <c r="L20" s="215"/>
      <c r="N20" s="21"/>
      <c r="O20" s="21"/>
      <c r="P20" s="21"/>
      <c r="Q20" s="21"/>
      <c r="R20" s="21"/>
      <c r="S20" s="21"/>
      <c r="T20" s="21"/>
      <c r="U20" s="21"/>
    </row>
    <row r="21" spans="1:21" s="17" customFormat="1" ht="151.5" customHeight="1">
      <c r="A21" s="141"/>
      <c r="B21" s="61"/>
      <c r="C21" s="61"/>
      <c r="D21" s="61"/>
      <c r="E21" s="192"/>
      <c r="F21" s="61"/>
      <c r="G21" s="210"/>
      <c r="H21" s="499"/>
      <c r="I21" s="497"/>
      <c r="J21" s="498"/>
      <c r="K21" s="213"/>
      <c r="L21" s="215"/>
      <c r="N21" s="21"/>
      <c r="O21" s="21"/>
      <c r="P21" s="21"/>
      <c r="Q21" s="21"/>
      <c r="R21" s="21"/>
      <c r="S21" s="21"/>
      <c r="T21" s="21"/>
      <c r="U21" s="21"/>
    </row>
    <row r="22" spans="1:21" s="17" customFormat="1" ht="51" customHeight="1">
      <c r="A22" s="141"/>
      <c r="B22" s="61"/>
      <c r="C22" s="61"/>
      <c r="D22" s="61"/>
      <c r="E22" s="192"/>
      <c r="F22" s="61"/>
      <c r="G22" s="210"/>
      <c r="H22" s="499"/>
      <c r="I22" s="497"/>
      <c r="J22" s="498"/>
      <c r="K22" s="213"/>
      <c r="L22" s="215"/>
      <c r="N22" s="21"/>
      <c r="O22" s="21"/>
      <c r="P22" s="21"/>
      <c r="Q22" s="21"/>
      <c r="R22" s="21"/>
      <c r="S22" s="21"/>
      <c r="T22" s="21"/>
      <c r="U22" s="21"/>
    </row>
    <row r="23" spans="1:21" s="17" customFormat="1" ht="80.45" customHeight="1">
      <c r="A23" s="141"/>
      <c r="B23" s="61"/>
      <c r="C23" s="61"/>
      <c r="D23" s="61"/>
      <c r="E23" s="201"/>
      <c r="F23" s="61"/>
      <c r="G23" s="210"/>
      <c r="H23" s="499"/>
      <c r="I23" s="497"/>
      <c r="J23" s="498"/>
      <c r="K23" s="213"/>
      <c r="L23" s="215"/>
      <c r="N23" s="21"/>
      <c r="O23" s="21"/>
      <c r="P23" s="21"/>
      <c r="Q23" s="21"/>
      <c r="R23" s="21"/>
      <c r="S23" s="21"/>
      <c r="T23" s="21"/>
      <c r="U23" s="21"/>
    </row>
    <row r="24" spans="1:21" s="17" customFormat="1" ht="51" customHeight="1">
      <c r="A24" s="141"/>
      <c r="B24" s="61"/>
      <c r="C24" s="61"/>
      <c r="D24" s="61"/>
      <c r="E24" s="201"/>
      <c r="F24" s="61"/>
      <c r="G24" s="210"/>
      <c r="H24" s="499"/>
      <c r="I24" s="497"/>
      <c r="J24" s="498"/>
      <c r="K24" s="213"/>
      <c r="L24" s="215"/>
      <c r="N24" s="21"/>
      <c r="O24" s="21"/>
      <c r="P24" s="21"/>
      <c r="Q24" s="21"/>
      <c r="R24" s="21"/>
      <c r="S24" s="21"/>
      <c r="T24" s="21"/>
      <c r="U24" s="21"/>
    </row>
    <row r="25" spans="1:21" s="17" customFormat="1" ht="65.099999999999994" customHeight="1">
      <c r="A25" s="141"/>
      <c r="B25" s="61"/>
      <c r="C25" s="61"/>
      <c r="D25" s="61"/>
      <c r="E25" s="201"/>
      <c r="F25" s="61"/>
      <c r="G25" s="210"/>
      <c r="H25" s="499"/>
      <c r="I25" s="497"/>
      <c r="J25" s="498"/>
      <c r="K25" s="213"/>
      <c r="L25" s="215"/>
      <c r="N25" s="21"/>
      <c r="O25" s="21"/>
      <c r="P25" s="21"/>
      <c r="Q25" s="21"/>
      <c r="R25" s="21"/>
      <c r="S25" s="21"/>
      <c r="T25" s="21"/>
      <c r="U25" s="21"/>
    </row>
    <row r="26" spans="1:21" s="17" customFormat="1" ht="50.45" customHeight="1">
      <c r="A26" s="141"/>
      <c r="B26" s="61"/>
      <c r="C26" s="61"/>
      <c r="D26" s="61"/>
      <c r="E26" s="201"/>
      <c r="F26" s="61"/>
      <c r="G26" s="210"/>
      <c r="H26" s="499"/>
      <c r="I26" s="497"/>
      <c r="J26" s="498"/>
      <c r="K26" s="213"/>
      <c r="L26" s="215"/>
      <c r="N26" s="21"/>
      <c r="O26" s="21"/>
      <c r="P26" s="21"/>
      <c r="Q26" s="21"/>
      <c r="R26" s="21"/>
      <c r="S26" s="21"/>
      <c r="T26" s="21"/>
      <c r="U26" s="21"/>
    </row>
    <row r="27" spans="1:21" s="17" customFormat="1" ht="97.5" customHeight="1">
      <c r="A27" s="141"/>
      <c r="B27" s="61"/>
      <c r="C27" s="61"/>
      <c r="D27" s="61"/>
      <c r="E27" s="201"/>
      <c r="F27" s="61"/>
      <c r="G27" s="210"/>
      <c r="H27" s="499"/>
      <c r="I27" s="497"/>
      <c r="J27" s="498"/>
      <c r="K27" s="213"/>
      <c r="L27" s="215"/>
      <c r="N27" s="21"/>
      <c r="O27" s="21"/>
      <c r="P27" s="21"/>
      <c r="Q27" s="21"/>
      <c r="R27" s="21"/>
      <c r="S27" s="21"/>
      <c r="T27" s="21"/>
      <c r="U27" s="21"/>
    </row>
    <row r="28" spans="1:21" s="17" customFormat="1" ht="77.099999999999994" customHeight="1">
      <c r="A28" s="141"/>
      <c r="B28" s="61"/>
      <c r="C28" s="61"/>
      <c r="D28" s="61"/>
      <c r="E28" s="201"/>
      <c r="F28" s="61"/>
      <c r="G28" s="210"/>
      <c r="H28" s="499"/>
      <c r="I28" s="497"/>
      <c r="J28" s="498"/>
      <c r="K28" s="213"/>
      <c r="L28" s="215"/>
      <c r="N28" s="21"/>
      <c r="O28" s="21"/>
      <c r="P28" s="21"/>
      <c r="Q28" s="21"/>
      <c r="R28" s="21"/>
      <c r="S28" s="21"/>
      <c r="T28" s="21"/>
      <c r="U28" s="21"/>
    </row>
    <row r="29" spans="1:21" s="17" customFormat="1" ht="83.45" customHeight="1">
      <c r="A29" s="141"/>
      <c r="B29" s="61"/>
      <c r="C29" s="61"/>
      <c r="D29" s="61"/>
      <c r="E29" s="201"/>
      <c r="F29" s="61"/>
      <c r="G29" s="210"/>
      <c r="H29" s="499"/>
      <c r="I29" s="497"/>
      <c r="J29" s="498"/>
      <c r="K29" s="212"/>
      <c r="L29" s="214"/>
      <c r="N29" s="21"/>
      <c r="O29" s="21"/>
      <c r="P29" s="21"/>
      <c r="Q29" s="21"/>
      <c r="R29" s="21"/>
      <c r="S29" s="21"/>
      <c r="T29" s="21"/>
      <c r="U29" s="21"/>
    </row>
    <row r="30" spans="1:21" s="17" customFormat="1" ht="53.45" customHeight="1">
      <c r="A30" s="141"/>
      <c r="B30" s="61"/>
      <c r="C30" s="61"/>
      <c r="D30" s="61"/>
      <c r="E30" s="201"/>
      <c r="F30" s="61"/>
      <c r="G30" s="210"/>
      <c r="H30" s="499"/>
      <c r="I30" s="497"/>
      <c r="J30" s="498"/>
      <c r="K30" s="212"/>
      <c r="L30" s="214"/>
      <c r="N30" s="21"/>
      <c r="O30" s="21"/>
      <c r="P30" s="21"/>
      <c r="Q30" s="21"/>
      <c r="R30" s="21"/>
      <c r="S30" s="21"/>
      <c r="T30" s="21"/>
      <c r="U30" s="21"/>
    </row>
    <row r="31" spans="1:21" s="17" customFormat="1" ht="64.5" customHeight="1">
      <c r="A31" s="141"/>
      <c r="B31" s="61"/>
      <c r="C31" s="61"/>
      <c r="D31" s="61"/>
      <c r="E31" s="201"/>
      <c r="F31" s="61"/>
      <c r="G31" s="210"/>
      <c r="H31" s="499"/>
      <c r="I31" s="497"/>
      <c r="J31" s="498"/>
      <c r="K31" s="212"/>
      <c r="L31" s="214"/>
      <c r="N31" s="21"/>
      <c r="O31" s="21"/>
      <c r="P31" s="21"/>
      <c r="Q31" s="21"/>
      <c r="R31" s="21"/>
      <c r="S31" s="21"/>
      <c r="T31" s="21"/>
      <c r="U31" s="21"/>
    </row>
    <row r="32" spans="1:21" s="17" customFormat="1" ht="71.099999999999994" customHeight="1">
      <c r="A32" s="141"/>
      <c r="B32" s="61"/>
      <c r="C32" s="61"/>
      <c r="D32" s="61"/>
      <c r="E32" s="201"/>
      <c r="F32" s="61"/>
      <c r="G32" s="210"/>
      <c r="H32" s="499"/>
      <c r="I32" s="497"/>
      <c r="J32" s="498"/>
      <c r="K32" s="212"/>
      <c r="L32" s="214"/>
      <c r="N32" s="21"/>
      <c r="O32" s="21"/>
      <c r="P32" s="21"/>
      <c r="Q32" s="21"/>
      <c r="R32" s="21"/>
      <c r="S32" s="21"/>
      <c r="T32" s="21"/>
      <c r="U32" s="21"/>
    </row>
    <row r="33" spans="1:21" s="17" customFormat="1" ht="64.5" customHeight="1">
      <c r="A33" s="141"/>
      <c r="B33" s="61"/>
      <c r="C33" s="61"/>
      <c r="D33" s="61"/>
      <c r="E33" s="201"/>
      <c r="F33" s="61"/>
      <c r="G33" s="210"/>
      <c r="H33" s="499"/>
      <c r="I33" s="497"/>
      <c r="J33" s="498"/>
      <c r="K33" s="212"/>
      <c r="L33" s="214"/>
      <c r="N33" s="21"/>
      <c r="O33" s="21"/>
      <c r="P33" s="21"/>
      <c r="Q33" s="21"/>
      <c r="R33" s="21"/>
      <c r="S33" s="21"/>
      <c r="T33" s="21"/>
      <c r="U33" s="21"/>
    </row>
    <row r="34" spans="1:21" s="17" customFormat="1" ht="92.45" customHeight="1">
      <c r="A34" s="141"/>
      <c r="B34" s="61"/>
      <c r="C34" s="61"/>
      <c r="D34" s="61"/>
      <c r="E34" s="201"/>
      <c r="F34" s="61"/>
      <c r="G34" s="210"/>
      <c r="H34" s="499"/>
      <c r="I34" s="497"/>
      <c r="J34" s="498"/>
      <c r="K34" s="212"/>
      <c r="L34" s="214"/>
      <c r="N34" s="21"/>
      <c r="O34" s="21"/>
      <c r="P34" s="21"/>
      <c r="Q34" s="21"/>
      <c r="R34" s="21"/>
      <c r="S34" s="21"/>
      <c r="T34" s="21"/>
      <c r="U34" s="21"/>
    </row>
    <row r="35" spans="1:21" s="17" customFormat="1" ht="38.450000000000003" customHeight="1">
      <c r="A35" s="141"/>
      <c r="B35" s="61"/>
      <c r="C35" s="61"/>
      <c r="D35" s="61"/>
      <c r="E35" s="201"/>
      <c r="F35" s="61"/>
      <c r="G35" s="210"/>
      <c r="H35" s="499"/>
      <c r="I35" s="497"/>
      <c r="J35" s="498"/>
      <c r="K35" s="212"/>
      <c r="L35" s="214"/>
      <c r="N35" s="21"/>
      <c r="O35" s="21"/>
      <c r="P35" s="21"/>
      <c r="Q35" s="21"/>
      <c r="R35" s="21"/>
      <c r="S35" s="21"/>
      <c r="T35" s="21"/>
      <c r="U35" s="21"/>
    </row>
    <row r="36" spans="1:21" s="17" customFormat="1" ht="93" customHeight="1">
      <c r="A36" s="141"/>
      <c r="B36" s="61"/>
      <c r="C36" s="61"/>
      <c r="D36" s="61"/>
      <c r="E36" s="201"/>
      <c r="F36" s="61"/>
      <c r="G36" s="210"/>
      <c r="H36" s="499"/>
      <c r="I36" s="497"/>
      <c r="J36" s="498"/>
      <c r="K36" s="212"/>
      <c r="L36" s="214"/>
      <c r="N36" s="21"/>
      <c r="O36" s="21"/>
      <c r="P36" s="21"/>
      <c r="Q36" s="21"/>
      <c r="R36" s="21"/>
      <c r="S36" s="21"/>
      <c r="T36" s="21"/>
      <c r="U36" s="21"/>
    </row>
    <row r="37" spans="1:21" s="17" customFormat="1" ht="81.95" customHeight="1">
      <c r="A37" s="141"/>
      <c r="B37" s="61"/>
      <c r="C37" s="61"/>
      <c r="D37" s="61"/>
      <c r="E37" s="201"/>
      <c r="F37" s="61"/>
      <c r="G37" s="210"/>
      <c r="H37" s="499"/>
      <c r="I37" s="497"/>
      <c r="J37" s="498"/>
      <c r="K37" s="212"/>
      <c r="L37" s="214"/>
      <c r="N37" s="21"/>
      <c r="O37" s="21"/>
      <c r="P37" s="21"/>
      <c r="Q37" s="21"/>
      <c r="R37" s="21"/>
      <c r="S37" s="21"/>
      <c r="T37" s="21"/>
      <c r="U37" s="21"/>
    </row>
    <row r="38" spans="1:21" s="17" customFormat="1" ht="41.45" customHeight="1">
      <c r="A38" s="141"/>
      <c r="B38" s="61"/>
      <c r="C38" s="61"/>
      <c r="D38" s="61"/>
      <c r="E38" s="201"/>
      <c r="F38" s="61"/>
      <c r="G38" s="210"/>
      <c r="H38" s="499"/>
      <c r="I38" s="497"/>
      <c r="J38" s="498"/>
      <c r="K38" s="212"/>
      <c r="L38" s="214"/>
      <c r="N38" s="21"/>
      <c r="O38" s="21"/>
      <c r="P38" s="21"/>
      <c r="Q38" s="21"/>
      <c r="R38" s="21"/>
      <c r="S38" s="21"/>
      <c r="T38" s="21"/>
      <c r="U38" s="21"/>
    </row>
    <row r="39" spans="1:21" s="17" customFormat="1" ht="48" customHeight="1">
      <c r="A39" s="141"/>
      <c r="B39" s="61"/>
      <c r="C39" s="61"/>
      <c r="D39" s="61"/>
      <c r="E39" s="201"/>
      <c r="F39" s="61"/>
      <c r="G39" s="210"/>
      <c r="H39" s="499"/>
      <c r="I39" s="497"/>
      <c r="J39" s="498"/>
      <c r="K39" s="212"/>
      <c r="L39" s="214"/>
      <c r="N39" s="21"/>
      <c r="O39" s="21"/>
      <c r="P39" s="21"/>
      <c r="Q39" s="21"/>
      <c r="R39" s="21"/>
      <c r="S39" s="21"/>
      <c r="T39" s="21"/>
      <c r="U39" s="21"/>
    </row>
    <row r="40" spans="1:21" s="17" customFormat="1" ht="80.099999999999994" customHeight="1">
      <c r="A40" s="141"/>
      <c r="B40" s="61"/>
      <c r="C40" s="61"/>
      <c r="D40" s="61"/>
      <c r="E40" s="201"/>
      <c r="F40" s="61"/>
      <c r="G40" s="210"/>
      <c r="H40" s="499"/>
      <c r="I40" s="497"/>
      <c r="J40" s="498"/>
      <c r="K40" s="212"/>
      <c r="L40" s="214"/>
      <c r="N40" s="21"/>
      <c r="O40" s="21"/>
      <c r="P40" s="21"/>
      <c r="Q40" s="21"/>
      <c r="R40" s="21"/>
      <c r="S40" s="21"/>
      <c r="T40" s="21"/>
      <c r="U40" s="21"/>
    </row>
    <row r="41" spans="1:21" s="17" customFormat="1" ht="65.099999999999994" customHeight="1">
      <c r="A41" s="141"/>
      <c r="B41" s="61"/>
      <c r="C41" s="61"/>
      <c r="D41" s="61"/>
      <c r="E41" s="201"/>
      <c r="F41" s="61"/>
      <c r="G41" s="210"/>
      <c r="H41" s="499"/>
      <c r="I41" s="497"/>
      <c r="J41" s="498"/>
      <c r="K41" s="212"/>
      <c r="L41" s="214"/>
      <c r="N41" s="21"/>
      <c r="O41" s="21"/>
      <c r="P41" s="21"/>
      <c r="Q41" s="21"/>
      <c r="R41" s="21"/>
      <c r="S41" s="21"/>
      <c r="T41" s="21"/>
      <c r="U41" s="21"/>
    </row>
    <row r="42" spans="1:21" s="17" customFormat="1" ht="36.950000000000003" customHeight="1">
      <c r="A42" s="141"/>
      <c r="B42" s="61"/>
      <c r="C42" s="61"/>
      <c r="D42" s="61"/>
      <c r="E42" s="201"/>
      <c r="F42" s="61"/>
      <c r="G42" s="210"/>
      <c r="H42" s="499"/>
      <c r="I42" s="497"/>
      <c r="J42" s="498"/>
      <c r="K42" s="212"/>
      <c r="L42" s="214"/>
      <c r="N42" s="21"/>
      <c r="O42" s="21"/>
      <c r="P42" s="21"/>
      <c r="Q42" s="21"/>
      <c r="R42" s="21"/>
      <c r="S42" s="21"/>
      <c r="T42" s="21"/>
      <c r="U42" s="21"/>
    </row>
    <row r="43" spans="1:21" s="17" customFormat="1" ht="90" customHeight="1">
      <c r="A43" s="141"/>
      <c r="B43" s="61"/>
      <c r="C43" s="61"/>
      <c r="D43" s="61"/>
      <c r="E43" s="201"/>
      <c r="F43" s="61"/>
      <c r="G43" s="210"/>
      <c r="H43" s="499"/>
      <c r="I43" s="497"/>
      <c r="J43" s="498"/>
      <c r="K43" s="212"/>
      <c r="L43" s="214"/>
      <c r="N43" s="21"/>
      <c r="O43" s="21"/>
      <c r="P43" s="21"/>
      <c r="Q43" s="21"/>
      <c r="R43" s="21"/>
      <c r="S43" s="21"/>
      <c r="T43" s="21"/>
      <c r="U43" s="21"/>
    </row>
    <row r="44" spans="1:21" s="17" customFormat="1" ht="170.45" customHeight="1">
      <c r="A44" s="141"/>
      <c r="B44" s="61"/>
      <c r="C44" s="61"/>
      <c r="D44" s="61"/>
      <c r="E44" s="201"/>
      <c r="F44" s="61"/>
      <c r="G44" s="210"/>
      <c r="H44" s="499"/>
      <c r="I44" s="497"/>
      <c r="J44" s="498"/>
      <c r="K44" s="212"/>
      <c r="L44" s="214"/>
      <c r="N44" s="21"/>
      <c r="O44" s="21"/>
      <c r="P44" s="21"/>
      <c r="Q44" s="21"/>
      <c r="R44" s="21"/>
      <c r="S44" s="21"/>
      <c r="T44" s="21"/>
      <c r="U44" s="21"/>
    </row>
    <row r="45" spans="1:21" s="17" customFormat="1" ht="81.599999999999994" customHeight="1">
      <c r="A45" s="141"/>
      <c r="B45" s="61"/>
      <c r="C45" s="61"/>
      <c r="D45" s="61"/>
      <c r="E45" s="201"/>
      <c r="F45" s="61"/>
      <c r="G45" s="210"/>
      <c r="H45" s="499"/>
      <c r="I45" s="497"/>
      <c r="J45" s="498"/>
      <c r="K45" s="212"/>
      <c r="L45" s="214"/>
      <c r="N45" s="21"/>
      <c r="O45" s="21"/>
      <c r="P45" s="21"/>
      <c r="Q45" s="21"/>
      <c r="R45" s="21"/>
      <c r="S45" s="21"/>
      <c r="T45" s="21"/>
      <c r="U45" s="21"/>
    </row>
    <row r="46" spans="1:21" s="17" customFormat="1" ht="42.6" customHeight="1">
      <c r="A46" s="141"/>
      <c r="B46" s="61"/>
      <c r="C46" s="61"/>
      <c r="D46" s="61"/>
      <c r="E46" s="201"/>
      <c r="F46" s="61"/>
      <c r="G46" s="210"/>
      <c r="H46" s="499"/>
      <c r="I46" s="497"/>
      <c r="J46" s="498"/>
      <c r="K46" s="212"/>
      <c r="L46" s="214"/>
      <c r="N46" s="21"/>
      <c r="O46" s="21"/>
      <c r="P46" s="21"/>
      <c r="Q46" s="21"/>
      <c r="R46" s="21"/>
      <c r="S46" s="21"/>
      <c r="T46" s="21"/>
      <c r="U46" s="21"/>
    </row>
    <row r="47" spans="1:21" s="17" customFormat="1" ht="122.45" customHeight="1">
      <c r="A47" s="141"/>
      <c r="B47" s="61"/>
      <c r="C47" s="61"/>
      <c r="D47" s="61"/>
      <c r="E47" s="201"/>
      <c r="F47" s="61"/>
      <c r="G47" s="210"/>
      <c r="H47" s="499"/>
      <c r="I47" s="497"/>
      <c r="J47" s="498"/>
      <c r="K47" s="212"/>
      <c r="L47" s="214"/>
      <c r="N47" s="21"/>
      <c r="O47" s="21"/>
      <c r="P47" s="21"/>
      <c r="Q47" s="21"/>
      <c r="R47" s="21"/>
      <c r="S47" s="21"/>
      <c r="T47" s="21"/>
      <c r="U47" s="21"/>
    </row>
    <row r="48" spans="1:21" s="17" customFormat="1" ht="108.6" customHeight="1">
      <c r="A48" s="141"/>
      <c r="B48" s="61"/>
      <c r="C48" s="61"/>
      <c r="D48" s="61"/>
      <c r="E48" s="201"/>
      <c r="F48" s="61"/>
      <c r="G48" s="210"/>
      <c r="H48" s="499"/>
      <c r="I48" s="497"/>
      <c r="J48" s="498"/>
      <c r="K48" s="213"/>
      <c r="L48" s="215"/>
      <c r="N48" s="21"/>
      <c r="O48" s="21"/>
      <c r="P48" s="21"/>
      <c r="Q48" s="21"/>
      <c r="R48" s="21"/>
      <c r="S48" s="21"/>
      <c r="T48" s="21"/>
      <c r="U48" s="21"/>
    </row>
    <row r="49" spans="1:21" customFormat="1" ht="81.599999999999994" customHeight="1"/>
    <row r="50" spans="1:21" s="17" customFormat="1" ht="18">
      <c r="A50" s="196"/>
      <c r="B50" s="196"/>
      <c r="C50" s="196"/>
      <c r="D50" s="21"/>
      <c r="E50" s="21"/>
      <c r="F50" s="21"/>
      <c r="G50" s="21"/>
      <c r="H50" s="21"/>
      <c r="I50" s="323"/>
      <c r="J50" s="21"/>
      <c r="K50" s="21"/>
      <c r="L50" s="21"/>
      <c r="N50" s="21"/>
      <c r="O50" s="21"/>
      <c r="P50" s="21"/>
      <c r="Q50" s="21"/>
      <c r="R50" s="21"/>
      <c r="S50" s="21"/>
      <c r="T50" s="21"/>
      <c r="U50" s="21"/>
    </row>
    <row r="51" spans="1:21" s="17" customFormat="1" ht="18">
      <c r="A51" s="196"/>
      <c r="B51" s="196"/>
      <c r="C51" s="196"/>
      <c r="D51" s="21"/>
      <c r="E51" s="21"/>
      <c r="F51" s="21"/>
      <c r="G51" s="21"/>
      <c r="H51" s="21"/>
      <c r="I51" s="323"/>
      <c r="J51" s="21"/>
      <c r="K51" s="21"/>
      <c r="L51" s="21"/>
      <c r="N51" s="21"/>
      <c r="O51" s="21"/>
      <c r="P51" s="21"/>
      <c r="Q51" s="21"/>
      <c r="R51" s="21"/>
      <c r="S51" s="21"/>
      <c r="T51" s="21"/>
      <c r="U51" s="21"/>
    </row>
    <row r="52" spans="1:21" s="17" customFormat="1" ht="18">
      <c r="A52" s="196"/>
      <c r="B52" s="196"/>
      <c r="C52" s="196"/>
      <c r="D52" s="21"/>
      <c r="E52" s="21"/>
      <c r="F52" s="21"/>
      <c r="G52" s="21"/>
      <c r="H52" s="21"/>
      <c r="I52" s="323"/>
      <c r="J52" s="21"/>
      <c r="K52" s="21"/>
      <c r="L52" s="21"/>
      <c r="N52" s="21"/>
      <c r="O52" s="21"/>
      <c r="P52" s="21"/>
      <c r="Q52" s="21"/>
      <c r="R52" s="21"/>
      <c r="S52" s="21"/>
      <c r="T52" s="21"/>
      <c r="U52" s="21"/>
    </row>
    <row r="53" spans="1:21" ht="14.45" customHeight="1">
      <c r="I53" s="323"/>
    </row>
    <row r="54" spans="1:21" ht="14.45" customHeight="1">
      <c r="I54" s="323"/>
    </row>
  </sheetData>
  <sheetProtection autoFilter="0"/>
  <autoFilter ref="A5:C49" xr:uid="{1A8DBB63-9018-4C31-B27E-BB59C5F46892}"/>
  <mergeCells count="1">
    <mergeCell ref="H4:L4"/>
  </mergeCells>
  <conditionalFormatting sqref="A6:A48">
    <cfRule type="containsBlanks" dxfId="437" priority="4">
      <formula>LEN(TRIM(A6))=0</formula>
    </cfRule>
    <cfRule type="notContainsBlanks" dxfId="436" priority="5">
      <formula>LEN(TRIM(A6))&gt;0</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3" min="4" max="7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7D09-D10F-4E92-B876-F73AE3DBF8EF}">
  <sheetPr codeName="Sheet6">
    <tabColor theme="7" tint="0.39997558519241921"/>
  </sheetPr>
  <dimension ref="A1:AP113"/>
  <sheetViews>
    <sheetView showGridLines="0" zoomScaleNormal="100" workbookViewId="0">
      <selection activeCell="C20" sqref="C20"/>
    </sheetView>
  </sheetViews>
  <sheetFormatPr defaultColWidth="0" defaultRowHeight="18" zeroHeight="1"/>
  <cols>
    <col min="1" max="1" width="20" style="31" customWidth="1"/>
    <col min="2" max="2" width="1.140625" style="31" customWidth="1"/>
    <col min="3" max="3" width="17.42578125" style="31" customWidth="1"/>
    <col min="4" max="4" width="7.85546875" style="31" customWidth="1"/>
    <col min="5" max="5" width="44.85546875" style="31" customWidth="1"/>
    <col min="6" max="7" width="6.5703125" style="31" customWidth="1"/>
    <col min="8" max="8" width="17.42578125" style="31" customWidth="1"/>
    <col min="9" max="9" width="7.85546875" style="31" customWidth="1"/>
    <col min="10" max="10" width="44.85546875" style="31" customWidth="1"/>
    <col min="11" max="11" width="1.140625" style="31" customWidth="1"/>
    <col min="12" max="12" width="20" style="31" customWidth="1"/>
    <col min="13" max="13" width="37.85546875" style="31" hidden="1" customWidth="1"/>
    <col min="14" max="14" width="37.140625" style="31" hidden="1" customWidth="1"/>
    <col min="15" max="16384" width="0" style="31" hidden="1"/>
  </cols>
  <sheetData>
    <row r="1" spans="1:42">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row>
    <row r="2" spans="1:42" ht="26.45" customHeight="1">
      <c r="A2" s="32"/>
      <c r="B2" s="618" t="s">
        <v>1</v>
      </c>
      <c r="C2" s="618"/>
      <c r="D2" s="618"/>
      <c r="E2" s="618"/>
      <c r="F2" s="618"/>
      <c r="G2" s="618"/>
      <c r="H2" s="618"/>
      <c r="I2" s="618"/>
      <c r="J2" s="618"/>
      <c r="K2" s="465"/>
      <c r="L2" s="465"/>
      <c r="M2" s="465"/>
      <c r="O2" s="337"/>
      <c r="P2" s="337"/>
      <c r="Q2" s="337"/>
      <c r="R2" s="337"/>
      <c r="S2" s="337"/>
      <c r="T2" s="337"/>
      <c r="U2" s="337"/>
      <c r="V2" s="337"/>
    </row>
    <row r="3" spans="1:42" ht="35.1">
      <c r="B3" s="619" t="s">
        <v>138</v>
      </c>
      <c r="C3" s="619"/>
      <c r="D3" s="619"/>
      <c r="E3" s="619"/>
      <c r="F3" s="619"/>
      <c r="G3" s="619"/>
      <c r="H3" s="619"/>
      <c r="I3" s="619"/>
      <c r="J3" s="619"/>
      <c r="K3" s="466"/>
      <c r="L3" s="466"/>
      <c r="M3" s="466"/>
      <c r="O3" s="337"/>
      <c r="P3" s="337"/>
      <c r="Q3" s="337"/>
      <c r="R3" s="337"/>
      <c r="S3" s="337"/>
      <c r="T3" s="337"/>
      <c r="U3" s="337"/>
      <c r="V3" s="337"/>
    </row>
    <row r="4" spans="1:42" ht="56.45" customHeight="1">
      <c r="B4" s="573" t="s">
        <v>667</v>
      </c>
      <c r="C4" s="573"/>
      <c r="D4" s="573"/>
      <c r="E4" s="573"/>
      <c r="F4" s="573"/>
      <c r="G4" s="573"/>
      <c r="H4" s="573"/>
      <c r="I4" s="573"/>
      <c r="J4" s="573"/>
      <c r="K4" s="467"/>
      <c r="L4" s="467"/>
      <c r="M4" s="467"/>
      <c r="O4" s="337"/>
      <c r="P4" s="337"/>
      <c r="Q4" s="337"/>
      <c r="R4" s="337"/>
      <c r="S4" s="337"/>
      <c r="T4" s="337"/>
      <c r="U4" s="337"/>
      <c r="V4" s="337"/>
    </row>
    <row r="5" spans="1:42" ht="20.100000000000001" thickBot="1">
      <c r="C5" s="338" t="s">
        <v>62</v>
      </c>
      <c r="D5" s="338"/>
      <c r="G5" s="338" t="s">
        <v>67</v>
      </c>
      <c r="H5" s="468"/>
      <c r="P5" s="235"/>
      <c r="Q5" s="235"/>
    </row>
    <row r="6" spans="1:42" ht="18.95" customHeight="1" thickBot="1">
      <c r="B6" s="625" t="s">
        <v>64</v>
      </c>
      <c r="C6" s="626"/>
      <c r="D6" s="627"/>
      <c r="E6" s="469" t="str">
        <f>IF(ISBLANK('B. Information'!C5),"",'B. Information'!C5)</f>
        <v/>
      </c>
      <c r="G6" s="625" t="s">
        <v>616</v>
      </c>
      <c r="H6" s="626"/>
      <c r="I6" s="627"/>
      <c r="J6" s="469" t="str">
        <f>IF(ISBLANK('B. Information'!C12),"",'B. Information'!C12)</f>
        <v/>
      </c>
    </row>
    <row r="7" spans="1:42" ht="18.95" customHeight="1" thickBot="1">
      <c r="B7" s="625" t="s">
        <v>65</v>
      </c>
      <c r="C7" s="626"/>
      <c r="D7" s="627"/>
      <c r="E7" s="469" t="str">
        <f>IF(ISBLANK('B. Information'!C6),"",'B. Information'!C6)</f>
        <v/>
      </c>
      <c r="G7" s="625" t="s">
        <v>617</v>
      </c>
      <c r="H7" s="626"/>
      <c r="I7" s="627"/>
      <c r="J7" s="469" t="str">
        <f>IF(ISBLANK('B. Information'!C13),"",'B. Information'!C13)</f>
        <v/>
      </c>
    </row>
    <row r="8" spans="1:42" ht="18.95" customHeight="1" thickBot="1">
      <c r="B8" s="625" t="s">
        <v>66</v>
      </c>
      <c r="C8" s="626"/>
      <c r="D8" s="627"/>
      <c r="E8" s="469" t="str">
        <f>IF(ISBLANK('B. Information'!C7),"",'B. Information'!C7)</f>
        <v/>
      </c>
      <c r="G8" s="625" t="s">
        <v>618</v>
      </c>
      <c r="H8" s="626"/>
      <c r="I8" s="627"/>
      <c r="J8" s="470" t="str">
        <f>IF(ISBLANK('B. Information'!C14),"",'B. Information'!C14)</f>
        <v/>
      </c>
    </row>
    <row r="9" spans="1:42" ht="18.95" customHeight="1">
      <c r="C9" s="337"/>
      <c r="D9" s="337"/>
      <c r="E9" s="341"/>
      <c r="F9" s="342"/>
      <c r="G9" s="622" t="s">
        <v>619</v>
      </c>
      <c r="H9" s="623"/>
      <c r="I9" s="624"/>
      <c r="J9" s="471">
        <f>IF(ISNUMBER(SEARCH("lower",'D. Screening Exercise'!$G$9)),'Dashboard - Scoring (Low)'!$R$26,'Dashboard - Scoring (High)'!$R$26)</f>
        <v>0.20930232558139539</v>
      </c>
    </row>
    <row r="10" spans="1:42" ht="21" customHeight="1">
      <c r="B10" s="472"/>
      <c r="C10" s="473" t="s">
        <v>668</v>
      </c>
      <c r="D10" s="474"/>
      <c r="E10" s="472"/>
      <c r="F10" s="472"/>
      <c r="G10" s="472"/>
      <c r="H10" s="472"/>
      <c r="I10" s="472"/>
      <c r="J10" s="472"/>
      <c r="K10" s="467"/>
      <c r="L10" s="467"/>
      <c r="M10" s="467"/>
      <c r="O10" s="337"/>
      <c r="P10" s="337"/>
      <c r="Q10" s="337"/>
      <c r="R10" s="337"/>
      <c r="S10" s="337"/>
      <c r="T10" s="337"/>
      <c r="U10" s="337"/>
      <c r="V10" s="337"/>
    </row>
    <row r="11" spans="1:42" ht="19.5">
      <c r="B11" s="475"/>
      <c r="C11" s="336" t="s">
        <v>42</v>
      </c>
      <c r="D11" s="336"/>
      <c r="E11" s="472"/>
      <c r="F11" s="472"/>
      <c r="G11" s="472"/>
      <c r="H11" s="472"/>
      <c r="I11" s="472"/>
      <c r="J11" s="472"/>
      <c r="K11" s="467"/>
      <c r="L11" s="467"/>
      <c r="M11" s="467"/>
      <c r="O11" s="337"/>
      <c r="P11" s="337"/>
      <c r="Q11" s="337"/>
      <c r="R11" s="337"/>
      <c r="S11" s="337"/>
      <c r="T11" s="337"/>
      <c r="U11" s="337"/>
      <c r="V11" s="337"/>
    </row>
    <row r="12" spans="1:42" ht="19.5">
      <c r="B12" s="476"/>
      <c r="C12" s="336" t="s">
        <v>45</v>
      </c>
      <c r="D12" s="336"/>
      <c r="E12" s="472"/>
      <c r="F12" s="472"/>
      <c r="G12" s="472"/>
      <c r="H12" s="472"/>
      <c r="I12" s="472"/>
      <c r="J12" s="472"/>
      <c r="K12" s="467"/>
      <c r="L12" s="467"/>
      <c r="M12" s="467"/>
      <c r="O12" s="337"/>
      <c r="P12" s="337"/>
      <c r="Q12" s="337"/>
      <c r="R12" s="337"/>
      <c r="S12" s="337"/>
      <c r="T12" s="337"/>
      <c r="U12" s="337"/>
      <c r="V12" s="337"/>
    </row>
    <row r="13" spans="1:42" ht="19.5">
      <c r="B13" s="477"/>
      <c r="C13" s="336" t="s">
        <v>47</v>
      </c>
      <c r="D13" s="336"/>
      <c r="E13" s="472"/>
      <c r="F13" s="472"/>
      <c r="G13" s="472"/>
      <c r="H13" s="472"/>
      <c r="I13" s="472"/>
      <c r="J13" s="472"/>
      <c r="K13" s="467"/>
      <c r="L13" s="467"/>
      <c r="M13" s="467"/>
      <c r="O13" s="337"/>
      <c r="P13" s="337"/>
      <c r="Q13" s="337"/>
      <c r="R13" s="337"/>
      <c r="S13" s="337"/>
      <c r="T13" s="337"/>
      <c r="U13" s="337"/>
      <c r="V13" s="337"/>
    </row>
    <row r="14" spans="1:42" ht="19.5">
      <c r="B14" s="478"/>
      <c r="C14" s="336" t="s">
        <v>225</v>
      </c>
      <c r="D14" s="336"/>
      <c r="E14" s="472"/>
      <c r="F14" s="472"/>
      <c r="G14" s="472"/>
      <c r="H14" s="472"/>
      <c r="I14" s="472"/>
      <c r="J14" s="472"/>
      <c r="K14" s="467"/>
      <c r="L14" s="467"/>
      <c r="M14" s="467"/>
      <c r="O14" s="337"/>
      <c r="P14" s="337"/>
      <c r="Q14" s="337"/>
      <c r="R14" s="337"/>
      <c r="S14" s="337"/>
      <c r="T14" s="337"/>
      <c r="U14" s="337"/>
      <c r="V14" s="337"/>
    </row>
    <row r="15" spans="1:42" ht="19.5">
      <c r="B15" s="479"/>
      <c r="C15" s="336" t="s">
        <v>543</v>
      </c>
      <c r="D15" s="336"/>
      <c r="E15" s="472"/>
      <c r="F15" s="472"/>
      <c r="G15" s="472"/>
      <c r="H15" s="472"/>
      <c r="I15" s="472"/>
      <c r="J15" s="472"/>
      <c r="K15" s="467"/>
      <c r="L15" s="467"/>
      <c r="M15" s="467"/>
      <c r="O15" s="337"/>
      <c r="P15" s="337"/>
      <c r="Q15" s="337"/>
      <c r="R15" s="337"/>
      <c r="S15" s="337"/>
      <c r="T15" s="337"/>
      <c r="U15" s="337"/>
      <c r="V15" s="337"/>
    </row>
    <row r="16" spans="1:42" ht="19.5">
      <c r="B16" s="480"/>
      <c r="C16" s="336" t="s">
        <v>55</v>
      </c>
      <c r="D16" s="336"/>
      <c r="E16" s="472"/>
      <c r="F16" s="472"/>
      <c r="G16" s="472"/>
      <c r="H16" s="472"/>
      <c r="I16" s="472"/>
      <c r="J16" s="472"/>
      <c r="K16" s="467"/>
      <c r="L16" s="467"/>
      <c r="M16" s="467"/>
      <c r="O16" s="337"/>
      <c r="P16" s="337"/>
      <c r="Q16" s="337"/>
      <c r="R16" s="337"/>
      <c r="S16" s="337"/>
      <c r="T16" s="337"/>
      <c r="U16" s="337"/>
      <c r="V16" s="337"/>
    </row>
    <row r="17" spans="2:22" ht="19.5">
      <c r="B17" s="481"/>
      <c r="C17" s="336" t="s">
        <v>58</v>
      </c>
      <c r="D17" s="336"/>
      <c r="E17" s="472"/>
      <c r="F17" s="472"/>
      <c r="G17" s="472"/>
      <c r="H17" s="472"/>
      <c r="I17" s="472"/>
      <c r="J17" s="472"/>
      <c r="K17" s="467"/>
      <c r="L17" s="467"/>
      <c r="M17" s="467"/>
      <c r="O17" s="337"/>
      <c r="P17" s="337"/>
      <c r="Q17" s="337"/>
      <c r="R17" s="337"/>
      <c r="S17" s="337"/>
      <c r="T17" s="337"/>
      <c r="U17" s="337"/>
      <c r="V17" s="337"/>
    </row>
    <row r="18" spans="2:22" ht="19.5">
      <c r="B18" s="472"/>
      <c r="C18" s="472"/>
      <c r="D18" s="472"/>
      <c r="E18" s="472"/>
      <c r="F18" s="472"/>
      <c r="G18" s="472"/>
      <c r="H18" s="472"/>
      <c r="I18" s="472"/>
      <c r="J18" s="472"/>
      <c r="K18" s="467"/>
      <c r="L18" s="467"/>
      <c r="M18" s="467"/>
      <c r="O18" s="337"/>
      <c r="P18" s="337"/>
      <c r="Q18" s="337"/>
      <c r="R18" s="337"/>
      <c r="S18" s="337"/>
      <c r="T18" s="337"/>
      <c r="U18" s="337"/>
      <c r="V18" s="337"/>
    </row>
    <row r="19" spans="2:22">
      <c r="B19" s="482"/>
      <c r="C19" s="482"/>
      <c r="D19" s="482"/>
      <c r="E19" s="482"/>
      <c r="F19" s="483"/>
      <c r="G19" s="482"/>
      <c r="H19" s="482"/>
      <c r="I19" s="482"/>
      <c r="J19" s="482"/>
      <c r="K19" s="482"/>
    </row>
    <row r="20" spans="2:22">
      <c r="F20" s="225"/>
    </row>
    <row r="21" spans="2:22">
      <c r="B21" s="614" t="str" cm="1">
        <f t="array" ref="B21">IF(ISERROR('Visual Roadmap (Helper Tab)'!$A6),"N",_xlfn.XLOOKUP('Visual Roadmap (Helper Tab)'!$A6,$C$11:$C$17,{"S";"G";"D";"E";"P";"F";"C"},""))</f>
        <v>N</v>
      </c>
      <c r="C21" s="617" t="str">
        <f>IF('Visual Roadmap (Helper Tab)'!$H6="","",'Visual Roadmap (Helper Tab)'!$H6)</f>
        <v/>
      </c>
      <c r="D21" s="617"/>
      <c r="E21" s="617"/>
      <c r="F21" s="264" t="str">
        <f>IF($C21="","B","NB")</f>
        <v>B</v>
      </c>
    </row>
    <row r="22" spans="2:22" ht="143.44999999999999" customHeight="1">
      <c r="B22" s="614"/>
      <c r="C22" s="617"/>
      <c r="D22" s="617"/>
      <c r="E22" s="620"/>
      <c r="F22" s="225"/>
    </row>
    <row r="23" spans="2:22">
      <c r="B23" s="226"/>
      <c r="C23" s="261" t="str">
        <f>IF(C21="","","Action owner:")</f>
        <v/>
      </c>
      <c r="D23" s="229" t="str">
        <f>IF('Visual Roadmap (Helper Tab)'!$K6&lt;&gt;0,'Visual Roadmap (Helper Tab)'!$K6,"")</f>
        <v/>
      </c>
      <c r="E23" s="47"/>
      <c r="G23" s="228" t="str">
        <f>IF($H23="","B","NB")</f>
        <v>B</v>
      </c>
      <c r="H23" s="617" t="str">
        <f>IF('Visual Roadmap (Helper Tab)'!$H7="","",'Visual Roadmap (Helper Tab)'!$H7)</f>
        <v/>
      </c>
      <c r="I23" s="617"/>
      <c r="J23" s="617"/>
      <c r="K23" s="614" t="str" cm="1">
        <f t="array" ref="K23">IF('Visual Roadmap (Helper Tab)'!$A7="","N",_xlfn.XLOOKUP('Visual Roadmap (Helper Tab)'!$A7,$C$11:$C$17,{"S";"G";"D";"E";"P";"F";"C"},""))</f>
        <v>N</v>
      </c>
    </row>
    <row r="24" spans="2:22" ht="143.44999999999999" customHeight="1">
      <c r="B24" s="226"/>
      <c r="C24" s="261" t="str">
        <f>IF(C21="","","Target due date:")</f>
        <v/>
      </c>
      <c r="D24" s="230" t="str">
        <f>IF('Visual Roadmap (Helper Tab)'!$J6&lt;&gt;0,'Visual Roadmap (Helper Tab)'!$J6,"")</f>
        <v/>
      </c>
      <c r="E24" s="227"/>
      <c r="F24" s="225"/>
      <c r="G24" s="228"/>
      <c r="H24" s="621"/>
      <c r="I24" s="617"/>
      <c r="J24" s="617"/>
      <c r="K24" s="614"/>
    </row>
    <row r="25" spans="2:22" ht="14.45" customHeight="1">
      <c r="B25" s="614" t="str" cm="1">
        <f t="array" ref="B25">IF('Visual Roadmap (Helper Tab)'!$A8="","N",_xlfn.XLOOKUP('Visual Roadmap (Helper Tab)'!$A8,$C$11:$C$17,{"S";"G";"D";"E";"P";"F";"C"},""))</f>
        <v>N</v>
      </c>
      <c r="C25" s="615" t="str">
        <f>IF('Visual Roadmap (Helper Tab)'!$H8="","",'Visual Roadmap (Helper Tab)'!$H8)</f>
        <v/>
      </c>
      <c r="D25" s="615"/>
      <c r="E25" s="615"/>
      <c r="F25" s="264" t="str">
        <f>IF($C25="","B","NB")</f>
        <v>B</v>
      </c>
      <c r="H25" s="261" t="str">
        <f>IF(H23="","","Action owner:")</f>
        <v/>
      </c>
      <c r="I25" s="229" t="str">
        <f>IF('Visual Roadmap (Helper Tab)'!$K7&lt;&gt;0,'Visual Roadmap (Helper Tab)'!$K7,"")</f>
        <v/>
      </c>
    </row>
    <row r="26" spans="2:22" ht="143.1" customHeight="1">
      <c r="B26" s="614"/>
      <c r="C26" s="615"/>
      <c r="D26" s="615"/>
      <c r="E26" s="615"/>
      <c r="F26" s="225"/>
      <c r="H26" s="261" t="str">
        <f>IF(H23="","","Target due date:")</f>
        <v/>
      </c>
      <c r="I26" s="230" t="str">
        <f>IF('Visual Roadmap (Helper Tab)'!$J7&lt;&gt;0,'Visual Roadmap (Helper Tab)'!$J7,"")</f>
        <v/>
      </c>
      <c r="J26" s="227"/>
    </row>
    <row r="27" spans="2:22" s="235" customFormat="1" ht="14.45" customHeight="1">
      <c r="B27" s="231"/>
      <c r="C27" s="261" t="str">
        <f>IF(C25="","","Action owner:")</f>
        <v/>
      </c>
      <c r="D27" s="229" t="str">
        <f>IF('Visual Roadmap (Helper Tab)'!$K8&lt;&gt;0,'Visual Roadmap (Helper Tab)'!$K8,"")</f>
        <v/>
      </c>
      <c r="E27" s="232"/>
      <c r="F27" s="233"/>
      <c r="G27" s="228" t="str">
        <f>IF($H27="","B","NB")</f>
        <v>B</v>
      </c>
      <c r="H27" s="615" t="str">
        <f>IF('Visual Roadmap (Helper Tab)'!$H9="","",'Visual Roadmap (Helper Tab)'!$H9)</f>
        <v/>
      </c>
      <c r="I27" s="615"/>
      <c r="J27" s="615"/>
      <c r="K27" s="616" t="str" cm="1">
        <f t="array" ref="K27">IF('Visual Roadmap (Helper Tab)'!$A9="","N",_xlfn.XLOOKUP('Visual Roadmap (Helper Tab)'!$A9,$C$11:$C$17,{"S";"G";"D";"E";"P";"F";"C"},""))</f>
        <v>N</v>
      </c>
    </row>
    <row r="28" spans="2:22" s="235" customFormat="1" ht="143.44999999999999" customHeight="1">
      <c r="B28" s="231"/>
      <c r="C28" s="261" t="str">
        <f>IF(C25="","","Target due date:")</f>
        <v/>
      </c>
      <c r="D28" s="230" t="str">
        <f>IF('Visual Roadmap (Helper Tab)'!$J8&lt;&gt;0,'Visual Roadmap (Helper Tab)'!$J8,"")</f>
        <v/>
      </c>
      <c r="E28" s="230"/>
      <c r="F28" s="233"/>
      <c r="G28" s="234"/>
      <c r="H28" s="615"/>
      <c r="I28" s="615"/>
      <c r="J28" s="615"/>
      <c r="K28" s="616"/>
    </row>
    <row r="29" spans="2:22" s="235" customFormat="1" ht="14.45" customHeight="1">
      <c r="B29" s="616" t="str" cm="1">
        <f t="array" ref="B29">IF('Visual Roadmap (Helper Tab)'!$A10="","N",_xlfn.XLOOKUP('Visual Roadmap (Helper Tab)'!$A10,$C$11:$C$17,{"S";"G";"D";"E";"P";"F";"C"},""))</f>
        <v>N</v>
      </c>
      <c r="C29" s="615" t="str">
        <f>IF('Visual Roadmap (Helper Tab)'!$H10="","",'Visual Roadmap (Helper Tab)'!$H10)</f>
        <v/>
      </c>
      <c r="D29" s="615"/>
      <c r="E29" s="615"/>
      <c r="F29" s="264" t="str">
        <f>IF($C29="","B","NB")</f>
        <v>B</v>
      </c>
      <c r="H29" s="261" t="str">
        <f>IF(H27="","","Action owner:")</f>
        <v/>
      </c>
      <c r="I29" s="229" t="str">
        <f>IF('Visual Roadmap (Helper Tab)'!$K9&lt;&gt;0,'Visual Roadmap (Helper Tab)'!$K9,"")</f>
        <v/>
      </c>
      <c r="J29" s="232"/>
    </row>
    <row r="30" spans="2:22" s="235" customFormat="1" ht="143.1" customHeight="1">
      <c r="B30" s="616"/>
      <c r="C30" s="615"/>
      <c r="D30" s="615"/>
      <c r="E30" s="615"/>
      <c r="F30" s="233"/>
      <c r="H30" s="261" t="str">
        <f>IF(H27="","","Target due date:")</f>
        <v/>
      </c>
      <c r="I30" s="230" t="str">
        <f>IF('Visual Roadmap (Helper Tab)'!$J9&lt;&gt;0,'Visual Roadmap (Helper Tab)'!$J9,"")</f>
        <v/>
      </c>
      <c r="J30" s="230"/>
    </row>
    <row r="31" spans="2:22" s="235" customFormat="1" ht="14.45" customHeight="1">
      <c r="B31" s="231"/>
      <c r="C31" s="261" t="str">
        <f>IF(C29="","","Action owner:")</f>
        <v/>
      </c>
      <c r="D31" s="229" t="str">
        <f>IF('Visual Roadmap (Helper Tab)'!$K10&lt;&gt;0,'Visual Roadmap (Helper Tab)'!$K10,"")</f>
        <v/>
      </c>
      <c r="E31" s="232"/>
      <c r="F31" s="233"/>
      <c r="G31" s="228" t="str">
        <f>IF($H31="","B","NB")</f>
        <v>B</v>
      </c>
      <c r="H31" s="615" t="str">
        <f>IF('Visual Roadmap (Helper Tab)'!$H11="","",'Visual Roadmap (Helper Tab)'!$H11)</f>
        <v/>
      </c>
      <c r="I31" s="615"/>
      <c r="J31" s="615"/>
      <c r="K31" s="616" t="str" cm="1">
        <f t="array" ref="K31">IF('Visual Roadmap (Helper Tab)'!$A11="","N",_xlfn.XLOOKUP('Visual Roadmap (Helper Tab)'!$A11,$C$11:$C$17,{"S";"G";"D";"E";"P";"F";"C"},""))</f>
        <v>N</v>
      </c>
    </row>
    <row r="32" spans="2:22" s="235" customFormat="1" ht="143.44999999999999" customHeight="1">
      <c r="B32" s="231"/>
      <c r="C32" s="261" t="str">
        <f>IF(C29="","","Target due date:")</f>
        <v/>
      </c>
      <c r="D32" s="230" t="str">
        <f>IF('Visual Roadmap (Helper Tab)'!$J10&lt;&gt;0,'Visual Roadmap (Helper Tab)'!$J10,"")</f>
        <v/>
      </c>
      <c r="E32" s="230"/>
      <c r="F32" s="233"/>
      <c r="G32" s="234"/>
      <c r="H32" s="615"/>
      <c r="I32" s="615"/>
      <c r="J32" s="615"/>
      <c r="K32" s="616"/>
    </row>
    <row r="33" spans="2:11" s="235" customFormat="1" ht="14.45" customHeight="1">
      <c r="B33" s="616" t="str" cm="1">
        <f t="array" ref="B33">IF('Visual Roadmap (Helper Tab)'!$A12="","N",_xlfn.XLOOKUP('Visual Roadmap (Helper Tab)'!$A12,$C$11:$C$17,{"S";"G";"D";"E";"P";"F";"C"},""))</f>
        <v>N</v>
      </c>
      <c r="C33" s="615" t="str">
        <f>IF('Visual Roadmap (Helper Tab)'!$H12="","",'Visual Roadmap (Helper Tab)'!$H12)</f>
        <v/>
      </c>
      <c r="D33" s="615"/>
      <c r="E33" s="615"/>
      <c r="F33" s="264" t="str">
        <f>IF($C33="","B","NB")</f>
        <v>B</v>
      </c>
      <c r="H33" s="261" t="str">
        <f>IF(H31="","","Action owner:")</f>
        <v/>
      </c>
      <c r="I33" s="229" t="str">
        <f>IF('Visual Roadmap (Helper Tab)'!$K11&lt;&gt;0,'Visual Roadmap (Helper Tab)'!$K11,"")</f>
        <v/>
      </c>
      <c r="J33" s="232"/>
    </row>
    <row r="34" spans="2:11" s="235" customFormat="1" ht="143.44999999999999" customHeight="1">
      <c r="B34" s="616"/>
      <c r="C34" s="615"/>
      <c r="D34" s="615"/>
      <c r="E34" s="615"/>
      <c r="F34" s="233"/>
      <c r="H34" s="261" t="str">
        <f>IF(H31="","","Target due date:")</f>
        <v/>
      </c>
      <c r="I34" s="230" t="str">
        <f>IF('Visual Roadmap (Helper Tab)'!$J11&lt;&gt;0,'Visual Roadmap (Helper Tab)'!$J11,"")</f>
        <v/>
      </c>
      <c r="J34" s="230"/>
    </row>
    <row r="35" spans="2:11" s="235" customFormat="1" ht="14.45" customHeight="1">
      <c r="B35" s="231"/>
      <c r="C35" s="261" t="str">
        <f>IF(C33="","","Action owner:")</f>
        <v/>
      </c>
      <c r="D35" s="229" t="str">
        <f>IF('Visual Roadmap (Helper Tab)'!$K12&lt;&gt;0,'Visual Roadmap (Helper Tab)'!$K12,"")</f>
        <v/>
      </c>
      <c r="E35" s="232"/>
      <c r="F35" s="233"/>
      <c r="G35" s="228" t="str">
        <f>IF($H35="","B","NB")</f>
        <v>B</v>
      </c>
      <c r="H35" s="615" t="str">
        <f>IF('Visual Roadmap (Helper Tab)'!$H13="","",'Visual Roadmap (Helper Tab)'!$H13)</f>
        <v/>
      </c>
      <c r="I35" s="615"/>
      <c r="J35" s="615"/>
      <c r="K35" s="616" t="str" cm="1">
        <f t="array" ref="K35">IF('Visual Roadmap (Helper Tab)'!$A13="","N",_xlfn.XLOOKUP('Visual Roadmap (Helper Tab)'!$A13,$C$11:$C$17,{"S";"G";"D";"E";"P";"F";"C"},""))</f>
        <v>N</v>
      </c>
    </row>
    <row r="36" spans="2:11" s="235" customFormat="1" ht="143.44999999999999" customHeight="1">
      <c r="B36" s="231"/>
      <c r="C36" s="261" t="str">
        <f>IF(C33="","","Target due date:")</f>
        <v/>
      </c>
      <c r="D36" s="230" t="str">
        <f>IF('Visual Roadmap (Helper Tab)'!$J12&lt;&gt;0,'Visual Roadmap (Helper Tab)'!$J12,"")</f>
        <v/>
      </c>
      <c r="E36" s="230"/>
      <c r="F36" s="233"/>
      <c r="G36" s="234"/>
      <c r="H36" s="615"/>
      <c r="I36" s="615"/>
      <c r="J36" s="615"/>
      <c r="K36" s="616"/>
    </row>
    <row r="37" spans="2:11" s="235" customFormat="1" ht="14.45" customHeight="1">
      <c r="B37" s="616" t="str" cm="1">
        <f t="array" ref="B37">IF('Visual Roadmap (Helper Tab)'!$A14="","N",_xlfn.XLOOKUP('Visual Roadmap (Helper Tab)'!$A14,$C$11:$C$17,{"S";"G";"D";"E";"P";"F";"C"},""))</f>
        <v>N</v>
      </c>
      <c r="C37" s="615" t="str">
        <f>IF('Visual Roadmap (Helper Tab)'!$H14="","",'Visual Roadmap (Helper Tab)'!$H14)</f>
        <v/>
      </c>
      <c r="D37" s="615"/>
      <c r="E37" s="615"/>
      <c r="F37" s="264" t="str">
        <f>IF($C37="","B","NB")</f>
        <v>B</v>
      </c>
      <c r="H37" s="261" t="str">
        <f>IF(H35="","","Action owner:")</f>
        <v/>
      </c>
      <c r="I37" s="229" t="str">
        <f>IF('Visual Roadmap (Helper Tab)'!$K13&lt;&gt;0,'Visual Roadmap (Helper Tab)'!$K13,"")</f>
        <v/>
      </c>
      <c r="J37" s="232"/>
    </row>
    <row r="38" spans="2:11" s="235" customFormat="1" ht="143.44999999999999" customHeight="1">
      <c r="B38" s="616"/>
      <c r="C38" s="615"/>
      <c r="D38" s="615"/>
      <c r="E38" s="615"/>
      <c r="F38" s="233"/>
      <c r="H38" s="261" t="str">
        <f>IF(H35="","","Target due date:")</f>
        <v/>
      </c>
      <c r="I38" s="230" t="str">
        <f>IF('Visual Roadmap (Helper Tab)'!$J13&lt;&gt;0,'Visual Roadmap (Helper Tab)'!$J13,"")</f>
        <v/>
      </c>
      <c r="J38" s="230"/>
    </row>
    <row r="39" spans="2:11" s="235" customFormat="1" ht="14.45" customHeight="1">
      <c r="B39" s="231"/>
      <c r="C39" s="261" t="str">
        <f>IF(C37="","","Action owner:")</f>
        <v/>
      </c>
      <c r="D39" s="229" t="str">
        <f>IF('Visual Roadmap (Helper Tab)'!$K14&lt;&gt;0,'Visual Roadmap (Helper Tab)'!$K14,"")</f>
        <v/>
      </c>
      <c r="E39" s="232"/>
      <c r="F39" s="233"/>
      <c r="G39" s="228" t="str">
        <f>IF($H39="","B","NB")</f>
        <v>B</v>
      </c>
      <c r="H39" s="615" t="str">
        <f>IF('Visual Roadmap (Helper Tab)'!$H15="","",'Visual Roadmap (Helper Tab)'!$H15)</f>
        <v/>
      </c>
      <c r="I39" s="615"/>
      <c r="J39" s="615"/>
      <c r="K39" s="616" t="str" cm="1">
        <f t="array" ref="K39">IF('Visual Roadmap (Helper Tab)'!$A15="","N",_xlfn.XLOOKUP('Visual Roadmap (Helper Tab)'!$A15,$C$11:$C$17,{"S";"G";"D";"E";"P";"F";"C"},""))</f>
        <v>N</v>
      </c>
    </row>
    <row r="40" spans="2:11" s="235" customFormat="1" ht="143.44999999999999" customHeight="1">
      <c r="B40" s="231"/>
      <c r="C40" s="261" t="str">
        <f>IF(C37="","","Target due date:")</f>
        <v/>
      </c>
      <c r="D40" s="230" t="str">
        <f>IF('Visual Roadmap (Helper Tab)'!$J14&lt;&gt;0,'Visual Roadmap (Helper Tab)'!$J14,"")</f>
        <v/>
      </c>
      <c r="E40" s="230"/>
      <c r="F40" s="233"/>
      <c r="G40" s="234"/>
      <c r="H40" s="615"/>
      <c r="I40" s="615"/>
      <c r="J40" s="615"/>
      <c r="K40" s="616"/>
    </row>
    <row r="41" spans="2:11" s="235" customFormat="1" ht="14.45" customHeight="1">
      <c r="B41" s="616" t="str" cm="1">
        <f t="array" ref="B41">IF('Visual Roadmap (Helper Tab)'!$A16="","N",_xlfn.XLOOKUP('Visual Roadmap (Helper Tab)'!$A16,$C$11:$C$17,{"S";"G";"D";"E";"P";"F";"C"},""))</f>
        <v>N</v>
      </c>
      <c r="C41" s="615" t="str">
        <f>IF('Visual Roadmap (Helper Tab)'!$H16="","",'Visual Roadmap (Helper Tab)'!$H16)</f>
        <v/>
      </c>
      <c r="D41" s="615"/>
      <c r="E41" s="615"/>
      <c r="F41" s="264" t="str">
        <f>IF($C41="","B","NB")</f>
        <v>B</v>
      </c>
      <c r="H41" s="261" t="str">
        <f>IF(H39="","","Action owner:")</f>
        <v/>
      </c>
      <c r="I41" s="229" t="str">
        <f>IF('Visual Roadmap (Helper Tab)'!$K15&lt;&gt;0,'Visual Roadmap (Helper Tab)'!$K15,"")</f>
        <v/>
      </c>
      <c r="J41" s="232"/>
    </row>
    <row r="42" spans="2:11" s="235" customFormat="1" ht="143.44999999999999" customHeight="1">
      <c r="B42" s="616"/>
      <c r="C42" s="615"/>
      <c r="D42" s="615"/>
      <c r="E42" s="615"/>
      <c r="F42" s="233"/>
      <c r="H42" s="261" t="str">
        <f>IF(H39="","","Target due date:")</f>
        <v/>
      </c>
      <c r="I42" s="230" t="str">
        <f>IF('Visual Roadmap (Helper Tab)'!$J15&lt;&gt;0,'Visual Roadmap (Helper Tab)'!$J15,"")</f>
        <v/>
      </c>
      <c r="J42" s="230"/>
    </row>
    <row r="43" spans="2:11" s="235" customFormat="1" ht="14.45" customHeight="1">
      <c r="B43" s="231"/>
      <c r="C43" s="261" t="str">
        <f>IF(C41="","","Action owner:")</f>
        <v/>
      </c>
      <c r="D43" s="229" t="str">
        <f>IF('Visual Roadmap (Helper Tab)'!$K16&lt;&gt;0,'Visual Roadmap (Helper Tab)'!$K16,"")</f>
        <v/>
      </c>
      <c r="E43" s="232"/>
      <c r="F43" s="233"/>
      <c r="G43" s="228" t="str">
        <f>IF($H43="","B","NB")</f>
        <v>B</v>
      </c>
      <c r="H43" s="615" t="str">
        <f>IF('Visual Roadmap (Helper Tab)'!$H17="","",'Visual Roadmap (Helper Tab)'!$H17)</f>
        <v/>
      </c>
      <c r="I43" s="615"/>
      <c r="J43" s="615"/>
      <c r="K43" s="616" t="str" cm="1">
        <f t="array" ref="K43">IF('Visual Roadmap (Helper Tab)'!$A17="","N",_xlfn.XLOOKUP('Visual Roadmap (Helper Tab)'!$A17,$C$11:$C$17,{"S";"G";"D";"E";"P";"F";"C"},""))</f>
        <v>N</v>
      </c>
    </row>
    <row r="44" spans="2:11" s="235" customFormat="1" ht="143.44999999999999" customHeight="1">
      <c r="B44" s="231"/>
      <c r="C44" s="261" t="str">
        <f>IF(C41="","","Target due date:")</f>
        <v/>
      </c>
      <c r="D44" s="230" t="str">
        <f>IF('Visual Roadmap (Helper Tab)'!$J16&lt;&gt;0,'Visual Roadmap (Helper Tab)'!$J16,"")</f>
        <v/>
      </c>
      <c r="E44" s="230"/>
      <c r="F44" s="233"/>
      <c r="G44" s="234"/>
      <c r="H44" s="615"/>
      <c r="I44" s="615"/>
      <c r="J44" s="615"/>
      <c r="K44" s="616"/>
    </row>
    <row r="45" spans="2:11" s="235" customFormat="1" ht="14.45" customHeight="1">
      <c r="B45" s="616" t="str" cm="1">
        <f t="array" ref="B45">IF('Visual Roadmap (Helper Tab)'!$A18="","N",_xlfn.XLOOKUP('Visual Roadmap (Helper Tab)'!$A18,$C$11:$C$17,{"S";"G";"D";"E";"P";"F";"C"},""))</f>
        <v>N</v>
      </c>
      <c r="C45" s="615" t="str">
        <f>IF('Visual Roadmap (Helper Tab)'!$H18="","",'Visual Roadmap (Helper Tab)'!$H18)</f>
        <v/>
      </c>
      <c r="D45" s="615"/>
      <c r="E45" s="615"/>
      <c r="F45" s="264" t="str">
        <f>IF($C45="","B","NB")</f>
        <v>B</v>
      </c>
      <c r="H45" s="261" t="str">
        <f>IF(H43="","","Action owner:")</f>
        <v/>
      </c>
      <c r="I45" s="229" t="str">
        <f>IF('Visual Roadmap (Helper Tab)'!$K17&lt;&gt;0,'Visual Roadmap (Helper Tab)'!$K17,"")</f>
        <v/>
      </c>
      <c r="J45" s="232"/>
    </row>
    <row r="46" spans="2:11" s="235" customFormat="1" ht="143.44999999999999" customHeight="1">
      <c r="B46" s="616"/>
      <c r="C46" s="615"/>
      <c r="D46" s="615"/>
      <c r="E46" s="615"/>
      <c r="F46" s="233"/>
      <c r="H46" s="261" t="str">
        <f>IF(H43="","","Target due date:")</f>
        <v/>
      </c>
      <c r="I46" s="230" t="str">
        <f>IF('Visual Roadmap (Helper Tab)'!$J17&lt;&gt;0,'Visual Roadmap (Helper Tab)'!$J17,"")</f>
        <v/>
      </c>
      <c r="J46" s="230"/>
    </row>
    <row r="47" spans="2:11" s="235" customFormat="1" ht="14.45" customHeight="1">
      <c r="B47" s="231"/>
      <c r="C47" s="261" t="str">
        <f>IF(C45="","","Action owner:")</f>
        <v/>
      </c>
      <c r="D47" s="229" t="str">
        <f>IF('Visual Roadmap (Helper Tab)'!$K18&lt;&gt;0,'Visual Roadmap (Helper Tab)'!$K18,"")</f>
        <v/>
      </c>
      <c r="E47" s="232"/>
      <c r="F47" s="233"/>
      <c r="G47" s="228" t="str">
        <f>IF($H47="","B","NB")</f>
        <v>B</v>
      </c>
      <c r="H47" s="615" t="str">
        <f>IF('Visual Roadmap (Helper Tab)'!$H19="","",'Visual Roadmap (Helper Tab)'!$H19)</f>
        <v/>
      </c>
      <c r="I47" s="615"/>
      <c r="J47" s="615"/>
      <c r="K47" s="616" t="str" cm="1">
        <f t="array" ref="K47">IF('Visual Roadmap (Helper Tab)'!$A19="","N",_xlfn.XLOOKUP('Visual Roadmap (Helper Tab)'!$A19,$C$11:$C$17,{"S";"G";"D";"E";"P";"F";"C"},""))</f>
        <v>N</v>
      </c>
    </row>
    <row r="48" spans="2:11" s="235" customFormat="1" ht="143.44999999999999" customHeight="1">
      <c r="B48" s="231"/>
      <c r="C48" s="261" t="str">
        <f>IF(C45="","","Target due date:")</f>
        <v/>
      </c>
      <c r="D48" s="230" t="str">
        <f>IF('Visual Roadmap (Helper Tab)'!$J18&lt;&gt;0,'Visual Roadmap (Helper Tab)'!$J18,"")</f>
        <v/>
      </c>
      <c r="E48" s="230"/>
      <c r="F48" s="233"/>
      <c r="G48" s="234"/>
      <c r="H48" s="615"/>
      <c r="I48" s="615"/>
      <c r="J48" s="615"/>
      <c r="K48" s="616"/>
    </row>
    <row r="49" spans="2:11" s="235" customFormat="1" ht="14.45" customHeight="1">
      <c r="B49" s="616" t="str" cm="1">
        <f t="array" ref="B49">IF('Visual Roadmap (Helper Tab)'!$A20="","N",_xlfn.XLOOKUP('Visual Roadmap (Helper Tab)'!$A20,$C$11:$C$17,{"S";"G";"D";"E";"P";"F";"C"},""))</f>
        <v>N</v>
      </c>
      <c r="C49" s="615" t="str">
        <f>IF('Visual Roadmap (Helper Tab)'!$H20="","",'Visual Roadmap (Helper Tab)'!$H20)</f>
        <v/>
      </c>
      <c r="D49" s="615"/>
      <c r="E49" s="615"/>
      <c r="F49" s="264" t="str">
        <f>IF($C49="","B","NB")</f>
        <v>B</v>
      </c>
      <c r="H49" s="261" t="str">
        <f>IF(H47="","","Action owner:")</f>
        <v/>
      </c>
      <c r="I49" s="229" t="str">
        <f>IF('Visual Roadmap (Helper Tab)'!$K19&lt;&gt;0,'Visual Roadmap (Helper Tab)'!$K19,"")</f>
        <v/>
      </c>
      <c r="J49" s="232"/>
    </row>
    <row r="50" spans="2:11" s="235" customFormat="1" ht="143.44999999999999" customHeight="1">
      <c r="B50" s="616"/>
      <c r="C50" s="615"/>
      <c r="D50" s="615"/>
      <c r="E50" s="615"/>
      <c r="F50" s="233"/>
      <c r="H50" s="261" t="str">
        <f>IF(H47="","","Target due date:")</f>
        <v/>
      </c>
      <c r="I50" s="230" t="str">
        <f>IF('Visual Roadmap (Helper Tab)'!$J19&lt;&gt;0,'Visual Roadmap (Helper Tab)'!$J19,"")</f>
        <v/>
      </c>
      <c r="J50" s="230"/>
    </row>
    <row r="51" spans="2:11" s="235" customFormat="1" ht="14.45" customHeight="1">
      <c r="B51" s="231"/>
      <c r="C51" s="261" t="str">
        <f>IF(C49="","","Action owner:")</f>
        <v/>
      </c>
      <c r="D51" s="229" t="str">
        <f>IF('Visual Roadmap (Helper Tab)'!$K20&lt;&gt;0,'Visual Roadmap (Helper Tab)'!$K20,"")</f>
        <v/>
      </c>
      <c r="E51" s="232"/>
      <c r="F51" s="233"/>
      <c r="G51" s="228" t="str">
        <f>IF($H51="","B","NB")</f>
        <v>B</v>
      </c>
      <c r="H51" s="615" t="str">
        <f>IF('Visual Roadmap (Helper Tab)'!$H21="","",'Visual Roadmap (Helper Tab)'!$H21)</f>
        <v/>
      </c>
      <c r="I51" s="615"/>
      <c r="J51" s="615"/>
      <c r="K51" s="616" t="str" cm="1">
        <f t="array" ref="K51">IF('Visual Roadmap (Helper Tab)'!$A21="","N",_xlfn.XLOOKUP('Visual Roadmap (Helper Tab)'!$A21,$C$11:$C$17,{"S";"G";"D";"E";"P";"F";"C"},""))</f>
        <v>N</v>
      </c>
    </row>
    <row r="52" spans="2:11" s="235" customFormat="1" ht="143.44999999999999" customHeight="1">
      <c r="B52" s="231"/>
      <c r="C52" s="261" t="str">
        <f>IF(C49="","","Target due date:")</f>
        <v/>
      </c>
      <c r="D52" s="230" t="str">
        <f>IF('Visual Roadmap (Helper Tab)'!$J20&lt;&gt;0,'Visual Roadmap (Helper Tab)'!$J20,"")</f>
        <v/>
      </c>
      <c r="E52" s="230"/>
      <c r="F52" s="233"/>
      <c r="G52" s="234"/>
      <c r="H52" s="615"/>
      <c r="I52" s="615"/>
      <c r="J52" s="615"/>
      <c r="K52" s="616"/>
    </row>
    <row r="53" spans="2:11" s="235" customFormat="1" ht="14.45" customHeight="1">
      <c r="B53" s="616" t="str" cm="1">
        <f t="array" ref="B53">IF('Visual Roadmap (Helper Tab)'!$A22="","N",_xlfn.XLOOKUP('Visual Roadmap (Helper Tab)'!$A22,$C$11:$C$17,{"S";"G";"D";"E";"P";"F";"C"},""))</f>
        <v>N</v>
      </c>
      <c r="C53" s="615" t="str">
        <f>IF('Visual Roadmap (Helper Tab)'!$H22="","",'Visual Roadmap (Helper Tab)'!$H22)</f>
        <v/>
      </c>
      <c r="D53" s="615"/>
      <c r="E53" s="615"/>
      <c r="F53" s="264" t="str">
        <f>IF($C53="","B","NB")</f>
        <v>B</v>
      </c>
      <c r="H53" s="261" t="str">
        <f>IF(H51="","","Action owner:")</f>
        <v/>
      </c>
      <c r="I53" s="229" t="str">
        <f>IF('Visual Roadmap (Helper Tab)'!$K21&lt;&gt;0,'Visual Roadmap (Helper Tab)'!$K21,"")</f>
        <v/>
      </c>
      <c r="J53" s="232"/>
    </row>
    <row r="54" spans="2:11" s="235" customFormat="1" ht="143.44999999999999" customHeight="1">
      <c r="B54" s="616"/>
      <c r="C54" s="615"/>
      <c r="D54" s="615"/>
      <c r="E54" s="615"/>
      <c r="F54" s="233"/>
      <c r="H54" s="261" t="str">
        <f>IF(H51="","","Target due date:")</f>
        <v/>
      </c>
      <c r="I54" s="230" t="str">
        <f>IF('Visual Roadmap (Helper Tab)'!$J21&lt;&gt;0,'Visual Roadmap (Helper Tab)'!$J21,"")</f>
        <v/>
      </c>
      <c r="J54" s="230"/>
    </row>
    <row r="55" spans="2:11" s="235" customFormat="1">
      <c r="B55" s="231"/>
      <c r="C55" s="261" t="str">
        <f>IF(C53="","","Action owner:")</f>
        <v/>
      </c>
      <c r="D55" s="229" t="str">
        <f>IF('Visual Roadmap (Helper Tab)'!$K22&lt;&gt;0,'Visual Roadmap (Helper Tab)'!$K22,"")</f>
        <v/>
      </c>
      <c r="E55" s="232"/>
      <c r="F55" s="233"/>
      <c r="G55" s="228" t="str">
        <f>IF($H55="","B","NB")</f>
        <v>B</v>
      </c>
      <c r="H55" s="615" t="str">
        <f>IF('Visual Roadmap (Helper Tab)'!$H23="","",'Visual Roadmap (Helper Tab)'!$H23)</f>
        <v/>
      </c>
      <c r="I55" s="615"/>
      <c r="J55" s="615"/>
      <c r="K55" s="616" t="str" cm="1">
        <f t="array" ref="K55">IF('Visual Roadmap (Helper Tab)'!$A23="","N",_xlfn.XLOOKUP('Visual Roadmap (Helper Tab)'!$A23,$C$11:$C$17,{"S";"G";"D";"E";"P";"F";"C"},""))</f>
        <v>N</v>
      </c>
    </row>
    <row r="56" spans="2:11" s="235" customFormat="1" ht="143.44999999999999" customHeight="1">
      <c r="B56" s="231"/>
      <c r="C56" s="261" t="str">
        <f>IF(C53="","","Target due date:")</f>
        <v/>
      </c>
      <c r="D56" s="230" t="str">
        <f>IF('Visual Roadmap (Helper Tab)'!$J22&lt;&gt;0,'Visual Roadmap (Helper Tab)'!$J22,"")</f>
        <v/>
      </c>
      <c r="E56" s="230"/>
      <c r="F56" s="233"/>
      <c r="G56" s="234"/>
      <c r="H56" s="615"/>
      <c r="I56" s="615"/>
      <c r="J56" s="615"/>
      <c r="K56" s="616"/>
    </row>
    <row r="57" spans="2:11" s="235" customFormat="1">
      <c r="B57" s="616" t="str" cm="1">
        <f t="array" ref="B57">IF('Visual Roadmap (Helper Tab)'!$A24="","N",_xlfn.XLOOKUP('Visual Roadmap (Helper Tab)'!$A24,$C$11:$C$17,{"S";"G";"D";"E";"P";"F";"C"},""))</f>
        <v>N</v>
      </c>
      <c r="C57" s="615" t="str">
        <f>IF('Visual Roadmap (Helper Tab)'!$H24="","",'Visual Roadmap (Helper Tab)'!$H24)</f>
        <v/>
      </c>
      <c r="D57" s="615"/>
      <c r="E57" s="615"/>
      <c r="F57" s="264" t="str">
        <f>IF($C57="","B","NB")</f>
        <v>B</v>
      </c>
      <c r="H57" s="261" t="str">
        <f>IF(H55="","","Action owner:")</f>
        <v/>
      </c>
      <c r="I57" s="229" t="str">
        <f>IF('Visual Roadmap (Helper Tab)'!$K23&lt;&gt;0,'Visual Roadmap (Helper Tab)'!$K23,"")</f>
        <v/>
      </c>
      <c r="J57" s="232"/>
    </row>
    <row r="58" spans="2:11" s="235" customFormat="1" ht="143.44999999999999" customHeight="1">
      <c r="B58" s="616"/>
      <c r="C58" s="615"/>
      <c r="D58" s="615"/>
      <c r="E58" s="615"/>
      <c r="F58" s="233"/>
      <c r="H58" s="261" t="str">
        <f>IF(H55="","","Target due date:")</f>
        <v/>
      </c>
      <c r="I58" s="230" t="str">
        <f>IF('Visual Roadmap (Helper Tab)'!$J23&lt;&gt;0,'Visual Roadmap (Helper Tab)'!$J23,"")</f>
        <v/>
      </c>
      <c r="J58" s="230"/>
    </row>
    <row r="59" spans="2:11" s="235" customFormat="1">
      <c r="B59" s="231"/>
      <c r="C59" s="261" t="str">
        <f>IF(C57="","","Action owner:")</f>
        <v/>
      </c>
      <c r="D59" s="229" t="str">
        <f>IF('Visual Roadmap (Helper Tab)'!$K24&lt;&gt;0,'Visual Roadmap (Helper Tab)'!$K24,"")</f>
        <v/>
      </c>
      <c r="E59" s="232"/>
      <c r="F59" s="233"/>
      <c r="G59" s="228" t="str">
        <f>IF($H59="","B","NB")</f>
        <v>B</v>
      </c>
      <c r="H59" s="615" t="str">
        <f>IF('Visual Roadmap (Helper Tab)'!$H25="","",'Visual Roadmap (Helper Tab)'!$H25)</f>
        <v/>
      </c>
      <c r="I59" s="615"/>
      <c r="J59" s="615"/>
      <c r="K59" s="616" t="str" cm="1">
        <f t="array" ref="K59">IF('Visual Roadmap (Helper Tab)'!$A25="","N",_xlfn.XLOOKUP('Visual Roadmap (Helper Tab)'!$A25,$C$11:$C$17,{"S";"G";"D";"E";"P";"F";"C"},""))</f>
        <v>N</v>
      </c>
    </row>
    <row r="60" spans="2:11" s="235" customFormat="1" ht="143.44999999999999" customHeight="1">
      <c r="B60" s="231"/>
      <c r="C60" s="261" t="str">
        <f>IF(C57="","","Target due date:")</f>
        <v/>
      </c>
      <c r="D60" s="230" t="str">
        <f>IF('Visual Roadmap (Helper Tab)'!$J24&lt;&gt;0,'Visual Roadmap (Helper Tab)'!$J24,"")</f>
        <v/>
      </c>
      <c r="E60" s="230"/>
      <c r="F60" s="233"/>
      <c r="G60" s="234"/>
      <c r="H60" s="615"/>
      <c r="I60" s="615"/>
      <c r="J60" s="615"/>
      <c r="K60" s="616"/>
    </row>
    <row r="61" spans="2:11" s="235" customFormat="1">
      <c r="B61" s="616" t="str" cm="1">
        <f t="array" ref="B61">IF('Visual Roadmap (Helper Tab)'!$A26="","N",_xlfn.XLOOKUP('Visual Roadmap (Helper Tab)'!$A26,$C$11:$C$17,{"S";"G";"D";"E";"P";"F";"C"},""))</f>
        <v>N</v>
      </c>
      <c r="C61" s="615" t="str">
        <f>IF('Visual Roadmap (Helper Tab)'!$H26="","",'Visual Roadmap (Helper Tab)'!$H26)</f>
        <v/>
      </c>
      <c r="D61" s="615"/>
      <c r="E61" s="615"/>
      <c r="F61" s="264" t="str">
        <f>IF($C61="","B","NB")</f>
        <v>B</v>
      </c>
      <c r="H61" s="261" t="str">
        <f>IF(H59="","","Action owner:")</f>
        <v/>
      </c>
      <c r="I61" s="229" t="str">
        <f>IF('Visual Roadmap (Helper Tab)'!$K25&lt;&gt;0,'Visual Roadmap (Helper Tab)'!$K25,"")</f>
        <v/>
      </c>
      <c r="J61" s="232"/>
    </row>
    <row r="62" spans="2:11" s="235" customFormat="1" ht="143.44999999999999" customHeight="1">
      <c r="B62" s="616"/>
      <c r="C62" s="615"/>
      <c r="D62" s="615"/>
      <c r="E62" s="615"/>
      <c r="F62" s="233"/>
      <c r="H62" s="261" t="str">
        <f>IF(H59="","","Target due date:")</f>
        <v/>
      </c>
      <c r="I62" s="230" t="str">
        <f>IF('Visual Roadmap (Helper Tab)'!$J25&lt;&gt;0,'Visual Roadmap (Helper Tab)'!$J25,"")</f>
        <v/>
      </c>
      <c r="J62" s="230"/>
    </row>
    <row r="63" spans="2:11" s="235" customFormat="1">
      <c r="B63" s="231"/>
      <c r="C63" s="261" t="str">
        <f>IF(C61="","","Action owner:")</f>
        <v/>
      </c>
      <c r="D63" s="229" t="str">
        <f>IF('Visual Roadmap (Helper Tab)'!$K26&lt;&gt;0,'Visual Roadmap (Helper Tab)'!$K26,"")</f>
        <v/>
      </c>
      <c r="E63" s="232"/>
      <c r="F63" s="233"/>
      <c r="G63" s="228" t="str">
        <f>IF($H63="","B","NB")</f>
        <v>B</v>
      </c>
      <c r="H63" s="615" t="str">
        <f>IF('Visual Roadmap (Helper Tab)'!$H27="","",'Visual Roadmap (Helper Tab)'!$H27)</f>
        <v/>
      </c>
      <c r="I63" s="615"/>
      <c r="J63" s="615"/>
      <c r="K63" s="616" t="str" cm="1">
        <f t="array" ref="K63">IF('Visual Roadmap (Helper Tab)'!$A27="","N",_xlfn.XLOOKUP('Visual Roadmap (Helper Tab)'!$A27,$C$11:$C$17,{"S";"G";"D";"E";"P";"F";"C"},""))</f>
        <v>N</v>
      </c>
    </row>
    <row r="64" spans="2:11" s="235" customFormat="1" ht="143.44999999999999" customHeight="1">
      <c r="B64" s="231"/>
      <c r="C64" s="261" t="str">
        <f>IF(C61="","","Target due date:")</f>
        <v/>
      </c>
      <c r="D64" s="230" t="str">
        <f>IF('Visual Roadmap (Helper Tab)'!$J26&lt;&gt;0,'Visual Roadmap (Helper Tab)'!$J26,"")</f>
        <v/>
      </c>
      <c r="E64" s="230"/>
      <c r="F64" s="233"/>
      <c r="G64" s="234"/>
      <c r="H64" s="615"/>
      <c r="I64" s="615"/>
      <c r="J64" s="615"/>
      <c r="K64" s="616"/>
    </row>
    <row r="65" spans="2:11" s="235" customFormat="1">
      <c r="B65" s="616" t="str" cm="1">
        <f t="array" ref="B65">IF('Visual Roadmap (Helper Tab)'!$A28="","N",_xlfn.XLOOKUP('Visual Roadmap (Helper Tab)'!$A28,$C$11:$C$17,{"S";"G";"D";"E";"P";"F";"C"},""))</f>
        <v>N</v>
      </c>
      <c r="C65" s="615" t="str">
        <f>IF('Visual Roadmap (Helper Tab)'!$H28="","",'Visual Roadmap (Helper Tab)'!$H28)</f>
        <v/>
      </c>
      <c r="D65" s="615"/>
      <c r="E65" s="615"/>
      <c r="F65" s="264" t="str">
        <f>IF($C65="","B","NB")</f>
        <v>B</v>
      </c>
      <c r="H65" s="261" t="str">
        <f>IF(H63="","","Action owner:")</f>
        <v/>
      </c>
      <c r="I65" s="229" t="str">
        <f>IF('Visual Roadmap (Helper Tab)'!$K27&lt;&gt;0,'Visual Roadmap (Helper Tab)'!$K27,"")</f>
        <v/>
      </c>
      <c r="J65" s="232"/>
    </row>
    <row r="66" spans="2:11" s="235" customFormat="1" ht="143.44999999999999" customHeight="1">
      <c r="B66" s="616"/>
      <c r="C66" s="615"/>
      <c r="D66" s="615"/>
      <c r="E66" s="615"/>
      <c r="F66" s="233"/>
      <c r="H66" s="261" t="str">
        <f>IF(H63="","","Target due date:")</f>
        <v/>
      </c>
      <c r="I66" s="230" t="str">
        <f>IF('Visual Roadmap (Helper Tab)'!$J27&lt;&gt;0,'Visual Roadmap (Helper Tab)'!$J27,"")</f>
        <v/>
      </c>
      <c r="J66" s="230"/>
    </row>
    <row r="67" spans="2:11" s="235" customFormat="1">
      <c r="B67" s="231"/>
      <c r="C67" s="261" t="str">
        <f>IF(C65="","","Action owner:")</f>
        <v/>
      </c>
      <c r="D67" s="229" t="str">
        <f>IF('Visual Roadmap (Helper Tab)'!$K28&lt;&gt;0,'Visual Roadmap (Helper Tab)'!$K28,"")</f>
        <v/>
      </c>
      <c r="E67" s="232"/>
      <c r="F67" s="233"/>
      <c r="G67" s="228" t="str">
        <f>IF($H67="","B","NB")</f>
        <v>B</v>
      </c>
      <c r="H67" s="615" t="str">
        <f>IF('Visual Roadmap (Helper Tab)'!$H29="","",'Visual Roadmap (Helper Tab)'!$H29)</f>
        <v/>
      </c>
      <c r="I67" s="615"/>
      <c r="J67" s="615"/>
      <c r="K67" s="616" t="str" cm="1">
        <f t="array" ref="K67">IF('Visual Roadmap (Helper Tab)'!$A29="","N",_xlfn.XLOOKUP('Visual Roadmap (Helper Tab)'!$A29,$C$11:$C$17,{"S";"G";"D";"E";"P";"F";"C"},""))</f>
        <v>N</v>
      </c>
    </row>
    <row r="68" spans="2:11" s="235" customFormat="1" ht="143.44999999999999" customHeight="1">
      <c r="B68" s="231"/>
      <c r="C68" s="261" t="str">
        <f>IF(C65="","","Target due date:")</f>
        <v/>
      </c>
      <c r="D68" s="230" t="str">
        <f>IF('Visual Roadmap (Helper Tab)'!$J28&lt;&gt;0,'Visual Roadmap (Helper Tab)'!$J28,"")</f>
        <v/>
      </c>
      <c r="E68" s="230"/>
      <c r="F68" s="233"/>
      <c r="G68" s="234"/>
      <c r="H68" s="615"/>
      <c r="I68" s="615"/>
      <c r="J68" s="615"/>
      <c r="K68" s="616"/>
    </row>
    <row r="69" spans="2:11" s="235" customFormat="1">
      <c r="B69" s="616" t="str" cm="1">
        <f t="array" ref="B69">IF('Visual Roadmap (Helper Tab)'!$A30="","N",_xlfn.XLOOKUP('Visual Roadmap (Helper Tab)'!$A30,$C$11:$C$17,{"S";"G";"D";"E";"P";"F";"C"},""))</f>
        <v>N</v>
      </c>
      <c r="C69" s="615" t="str">
        <f>IF('Visual Roadmap (Helper Tab)'!$H30="","",'Visual Roadmap (Helper Tab)'!$H30)</f>
        <v/>
      </c>
      <c r="D69" s="615"/>
      <c r="E69" s="615"/>
      <c r="F69" s="264" t="str">
        <f>IF($C69="","B","NB")</f>
        <v>B</v>
      </c>
      <c r="H69" s="261" t="str">
        <f>IF(H67="","","Action owner:")</f>
        <v/>
      </c>
      <c r="I69" s="229" t="str">
        <f>IF('Visual Roadmap (Helper Tab)'!$K29&lt;&gt;0,'Visual Roadmap (Helper Tab)'!$K29,"")</f>
        <v/>
      </c>
      <c r="J69" s="232"/>
    </row>
    <row r="70" spans="2:11" s="235" customFormat="1" ht="143.44999999999999" customHeight="1">
      <c r="B70" s="616"/>
      <c r="C70" s="615"/>
      <c r="D70" s="615"/>
      <c r="E70" s="615"/>
      <c r="F70" s="233"/>
      <c r="H70" s="261" t="str">
        <f>IF(H67="","","Target due date:")</f>
        <v/>
      </c>
      <c r="I70" s="230" t="str">
        <f>IF('Visual Roadmap (Helper Tab)'!$J29&lt;&gt;0,'Visual Roadmap (Helper Tab)'!$J29,"")</f>
        <v/>
      </c>
      <c r="J70" s="230"/>
    </row>
    <row r="71" spans="2:11" s="235" customFormat="1">
      <c r="B71" s="231"/>
      <c r="C71" s="261" t="str">
        <f>IF(C69="","","Action owner:")</f>
        <v/>
      </c>
      <c r="D71" s="229" t="str">
        <f>IF('Visual Roadmap (Helper Tab)'!$K30&lt;&gt;0,'Visual Roadmap (Helper Tab)'!$K30,"")</f>
        <v/>
      </c>
      <c r="E71" s="232"/>
      <c r="F71" s="233"/>
      <c r="G71" s="228" t="str">
        <f>IF($H71="","B","NB")</f>
        <v>B</v>
      </c>
      <c r="H71" s="615" t="str">
        <f>IF('Visual Roadmap (Helper Tab)'!$H31="","",'Visual Roadmap (Helper Tab)'!$H31)</f>
        <v/>
      </c>
      <c r="I71" s="615"/>
      <c r="J71" s="615"/>
      <c r="K71" s="616" t="str" cm="1">
        <f t="array" ref="K71">IF('Visual Roadmap (Helper Tab)'!$A31="","N",_xlfn.XLOOKUP('Visual Roadmap (Helper Tab)'!$A31,$C$11:$C$17,{"S";"G";"D";"E";"P";"F";"C"},""))</f>
        <v>N</v>
      </c>
    </row>
    <row r="72" spans="2:11" s="235" customFormat="1" ht="143.44999999999999" customHeight="1">
      <c r="B72" s="231"/>
      <c r="C72" s="261" t="str">
        <f>IF(C69="","","Target due date:")</f>
        <v/>
      </c>
      <c r="D72" s="230" t="str">
        <f>IF('Visual Roadmap (Helper Tab)'!$J30&lt;&gt;0,'Visual Roadmap (Helper Tab)'!$J30,"")</f>
        <v/>
      </c>
      <c r="E72" s="230"/>
      <c r="F72" s="233"/>
      <c r="G72" s="234"/>
      <c r="H72" s="615"/>
      <c r="I72" s="615"/>
      <c r="J72" s="615"/>
      <c r="K72" s="616"/>
    </row>
    <row r="73" spans="2:11" s="235" customFormat="1">
      <c r="B73" s="616" t="str" cm="1">
        <f t="array" ref="B73">IF('Visual Roadmap (Helper Tab)'!$A32="","N",_xlfn.XLOOKUP('Visual Roadmap (Helper Tab)'!$A32,$C$11:$C$17,{"S";"G";"D";"E";"P";"F";"C"},""))</f>
        <v>N</v>
      </c>
      <c r="C73" s="615" t="str">
        <f>IF('Visual Roadmap (Helper Tab)'!$H32="","",'Visual Roadmap (Helper Tab)'!$H32)</f>
        <v/>
      </c>
      <c r="D73" s="615"/>
      <c r="E73" s="615"/>
      <c r="F73" s="264" t="str">
        <f>IF($C73="","B","NB")</f>
        <v>B</v>
      </c>
      <c r="H73" s="261" t="str">
        <f>IF(H71="","","Action owner:")</f>
        <v/>
      </c>
      <c r="I73" s="229" t="str">
        <f>IF('Visual Roadmap (Helper Tab)'!$K31&lt;&gt;0,'Visual Roadmap (Helper Tab)'!$K31,"")</f>
        <v/>
      </c>
      <c r="J73" s="232"/>
    </row>
    <row r="74" spans="2:11" s="235" customFormat="1" ht="143.44999999999999" customHeight="1">
      <c r="B74" s="616"/>
      <c r="C74" s="615"/>
      <c r="D74" s="615"/>
      <c r="E74" s="615"/>
      <c r="F74" s="233"/>
      <c r="H74" s="261" t="str">
        <f>IF(H71="","","Target due date:")</f>
        <v/>
      </c>
      <c r="I74" s="230" t="str">
        <f>IF('Visual Roadmap (Helper Tab)'!$J31&lt;&gt;0,'Visual Roadmap (Helper Tab)'!$J31,"")</f>
        <v/>
      </c>
      <c r="J74" s="230"/>
    </row>
    <row r="75" spans="2:11" s="235" customFormat="1">
      <c r="B75" s="231"/>
      <c r="C75" s="261" t="str">
        <f>IF(C73="","","Action owner:")</f>
        <v/>
      </c>
      <c r="D75" s="229" t="str">
        <f>IF('Visual Roadmap (Helper Tab)'!$K32&lt;&gt;0,'Visual Roadmap (Helper Tab)'!$K32,"")</f>
        <v/>
      </c>
      <c r="E75" s="232"/>
      <c r="F75" s="233"/>
      <c r="G75" s="228" t="str">
        <f>IF($H75="","B","NB")</f>
        <v>B</v>
      </c>
      <c r="H75" s="615" t="str">
        <f>IF('Visual Roadmap (Helper Tab)'!$H33="","",'Visual Roadmap (Helper Tab)'!$H33)</f>
        <v/>
      </c>
      <c r="I75" s="615"/>
      <c r="J75" s="615"/>
      <c r="K75" s="616" t="str" cm="1">
        <f t="array" ref="K75">IF('Visual Roadmap (Helper Tab)'!$A33="","N",_xlfn.XLOOKUP('Visual Roadmap (Helper Tab)'!$A33,$C$11:$C$17,{"S";"G";"D";"E";"P";"F";"C"},""))</f>
        <v>N</v>
      </c>
    </row>
    <row r="76" spans="2:11" s="235" customFormat="1" ht="143.44999999999999" customHeight="1">
      <c r="B76" s="231"/>
      <c r="C76" s="261" t="str">
        <f>IF(C73="","","Target due date:")</f>
        <v/>
      </c>
      <c r="D76" s="230" t="str">
        <f>IF('Visual Roadmap (Helper Tab)'!$J32&lt;&gt;0,'Visual Roadmap (Helper Tab)'!$J32,"")</f>
        <v/>
      </c>
      <c r="E76" s="230"/>
      <c r="F76" s="233"/>
      <c r="G76" s="234"/>
      <c r="H76" s="615"/>
      <c r="I76" s="615"/>
      <c r="J76" s="615"/>
      <c r="K76" s="616"/>
    </row>
    <row r="77" spans="2:11" s="235" customFormat="1">
      <c r="B77" s="616" t="str" cm="1">
        <f t="array" ref="B77">IF('Visual Roadmap (Helper Tab)'!$A34="","N",_xlfn.XLOOKUP('Visual Roadmap (Helper Tab)'!$A34,$C$11:$C$17,{"S";"G";"D";"E";"P";"F";"C"},""))</f>
        <v>N</v>
      </c>
      <c r="C77" s="615" t="str">
        <f>IF('Visual Roadmap (Helper Tab)'!$H34="","",'Visual Roadmap (Helper Tab)'!$H34)</f>
        <v/>
      </c>
      <c r="D77" s="615"/>
      <c r="E77" s="615"/>
      <c r="F77" s="264" t="str">
        <f>IF($C77="","B","NB")</f>
        <v>B</v>
      </c>
      <c r="H77" s="261" t="str">
        <f>IF(H75="","","Action owner:")</f>
        <v/>
      </c>
      <c r="I77" s="229" t="str">
        <f>IF('Visual Roadmap (Helper Tab)'!$K33&lt;&gt;0,'Visual Roadmap (Helper Tab)'!$K33,"")</f>
        <v/>
      </c>
      <c r="J77" s="232"/>
    </row>
    <row r="78" spans="2:11" s="235" customFormat="1" ht="143.44999999999999" customHeight="1">
      <c r="B78" s="616"/>
      <c r="C78" s="615"/>
      <c r="D78" s="615"/>
      <c r="E78" s="615"/>
      <c r="F78" s="233"/>
      <c r="H78" s="261" t="str">
        <f>IF(H75="","","Target due date:")</f>
        <v/>
      </c>
      <c r="I78" s="230" t="str">
        <f>IF('Visual Roadmap (Helper Tab)'!$J33&lt;&gt;0,'Visual Roadmap (Helper Tab)'!$J33,"")</f>
        <v/>
      </c>
      <c r="J78" s="230"/>
    </row>
    <row r="79" spans="2:11" s="235" customFormat="1">
      <c r="B79" s="231"/>
      <c r="C79" s="261" t="str">
        <f>IF(C77="","","Action owner:")</f>
        <v/>
      </c>
      <c r="D79" s="229" t="str">
        <f>IF('Visual Roadmap (Helper Tab)'!$K34&lt;&gt;0,'Visual Roadmap (Helper Tab)'!$K34,"")</f>
        <v/>
      </c>
      <c r="E79" s="232"/>
      <c r="F79" s="233"/>
      <c r="G79" s="228" t="str">
        <f>IF($H79="","B","NB")</f>
        <v>B</v>
      </c>
      <c r="H79" s="615" t="str">
        <f>IF('Visual Roadmap (Helper Tab)'!$H35="","",'Visual Roadmap (Helper Tab)'!$H35)</f>
        <v/>
      </c>
      <c r="I79" s="615"/>
      <c r="J79" s="615"/>
      <c r="K79" s="616" t="str" cm="1">
        <f t="array" ref="K79">IF('Visual Roadmap (Helper Tab)'!$A35="","N",_xlfn.XLOOKUP('Visual Roadmap (Helper Tab)'!$A35,$C$11:$C$17,{"S";"G";"D";"E";"P";"F";"C"},""))</f>
        <v>N</v>
      </c>
    </row>
    <row r="80" spans="2:11" s="235" customFormat="1" ht="143.44999999999999" customHeight="1">
      <c r="B80" s="231"/>
      <c r="C80" s="261" t="str">
        <f>IF(C77="","","Target due date:")</f>
        <v/>
      </c>
      <c r="D80" s="230" t="str">
        <f>IF('Visual Roadmap (Helper Tab)'!$J34&lt;&gt;0,'Visual Roadmap (Helper Tab)'!$J34,"")</f>
        <v/>
      </c>
      <c r="E80" s="230"/>
      <c r="F80" s="233"/>
      <c r="G80" s="234"/>
      <c r="H80" s="615"/>
      <c r="I80" s="615"/>
      <c r="J80" s="615"/>
      <c r="K80" s="616"/>
    </row>
    <row r="81" spans="2:11" s="235" customFormat="1">
      <c r="B81" s="616" t="str" cm="1">
        <f t="array" ref="B81">IF('Visual Roadmap (Helper Tab)'!$A36="","N",_xlfn.XLOOKUP('Visual Roadmap (Helper Tab)'!$A36,$C$11:$C$17,{"S";"G";"D";"E";"P";"F";"C"},""))</f>
        <v>N</v>
      </c>
      <c r="C81" s="615" t="str">
        <f>IF('Visual Roadmap (Helper Tab)'!$H36="","",'Visual Roadmap (Helper Tab)'!$H36)</f>
        <v/>
      </c>
      <c r="D81" s="615"/>
      <c r="E81" s="615"/>
      <c r="F81" s="264" t="str">
        <f>IF($C81="","B","NB")</f>
        <v>B</v>
      </c>
      <c r="H81" s="261" t="str">
        <f>IF(H79="","","Action owner:")</f>
        <v/>
      </c>
      <c r="I81" s="229" t="str">
        <f>IF('Visual Roadmap (Helper Tab)'!$K35&lt;&gt;0,'Visual Roadmap (Helper Tab)'!$K35,"")</f>
        <v/>
      </c>
      <c r="J81" s="232"/>
    </row>
    <row r="82" spans="2:11" s="235" customFormat="1" ht="143.44999999999999" customHeight="1">
      <c r="B82" s="616"/>
      <c r="C82" s="615"/>
      <c r="D82" s="615"/>
      <c r="E82" s="615"/>
      <c r="F82" s="233"/>
      <c r="H82" s="261" t="str">
        <f>IF(H79="","","Target due date:")</f>
        <v/>
      </c>
      <c r="I82" s="230" t="str">
        <f>IF('Visual Roadmap (Helper Tab)'!$J35&lt;&gt;0,'Visual Roadmap (Helper Tab)'!$J35,"")</f>
        <v/>
      </c>
      <c r="J82" s="230"/>
    </row>
    <row r="83" spans="2:11" s="235" customFormat="1">
      <c r="B83" s="231"/>
      <c r="C83" s="261" t="str">
        <f>IF(C81="","","Action owner:")</f>
        <v/>
      </c>
      <c r="D83" s="229" t="str">
        <f>IF('Visual Roadmap (Helper Tab)'!$K36&lt;&gt;0,'Visual Roadmap (Helper Tab)'!$K36,"")</f>
        <v/>
      </c>
      <c r="E83" s="232"/>
      <c r="F83" s="233"/>
      <c r="G83" s="228" t="str">
        <f>IF($H83="","B","NB")</f>
        <v>B</v>
      </c>
      <c r="H83" s="615" t="str">
        <f>IF('Visual Roadmap (Helper Tab)'!$H37="","",'Visual Roadmap (Helper Tab)'!$H37)</f>
        <v/>
      </c>
      <c r="I83" s="615"/>
      <c r="J83" s="615"/>
      <c r="K83" s="616" t="str" cm="1">
        <f t="array" ref="K83">IF('Visual Roadmap (Helper Tab)'!$A37="","N",_xlfn.XLOOKUP('Visual Roadmap (Helper Tab)'!$A37,$C$11:$C$17,{"S";"G";"D";"E";"P";"F";"C"},""))</f>
        <v>N</v>
      </c>
    </row>
    <row r="84" spans="2:11" s="235" customFormat="1" ht="143.44999999999999" customHeight="1">
      <c r="B84" s="231"/>
      <c r="C84" s="261" t="str">
        <f>IF(C81="","","Target due date:")</f>
        <v/>
      </c>
      <c r="D84" s="230" t="str">
        <f>IF('Visual Roadmap (Helper Tab)'!$J36&lt;&gt;0,'Visual Roadmap (Helper Tab)'!$J36,"")</f>
        <v/>
      </c>
      <c r="E84" s="230"/>
      <c r="F84" s="233"/>
      <c r="G84" s="234"/>
      <c r="H84" s="615"/>
      <c r="I84" s="615"/>
      <c r="J84" s="615"/>
      <c r="K84" s="616"/>
    </row>
    <row r="85" spans="2:11" s="235" customFormat="1">
      <c r="B85" s="616" t="str" cm="1">
        <f t="array" ref="B85">IF('Visual Roadmap (Helper Tab)'!$A38="","N",_xlfn.XLOOKUP('Visual Roadmap (Helper Tab)'!$A38,$C$11:$C$17,{"S";"G";"D";"E";"P";"F";"C"},""))</f>
        <v>N</v>
      </c>
      <c r="C85" s="615" t="str">
        <f>IF('Visual Roadmap (Helper Tab)'!$H38="","",'Visual Roadmap (Helper Tab)'!$H38)</f>
        <v/>
      </c>
      <c r="D85" s="615"/>
      <c r="E85" s="615"/>
      <c r="F85" s="264" t="str">
        <f>IF($C85="","B","NB")</f>
        <v>B</v>
      </c>
      <c r="H85" s="261" t="str">
        <f>IF(H83="","","Action owner:")</f>
        <v/>
      </c>
      <c r="I85" s="229" t="str">
        <f>IF('Visual Roadmap (Helper Tab)'!$K37&lt;&gt;0,'Visual Roadmap (Helper Tab)'!$K37,"")</f>
        <v/>
      </c>
      <c r="J85" s="232"/>
    </row>
    <row r="86" spans="2:11" s="235" customFormat="1" ht="143.44999999999999" customHeight="1">
      <c r="B86" s="616"/>
      <c r="C86" s="615"/>
      <c r="D86" s="615"/>
      <c r="E86" s="615"/>
      <c r="F86" s="233"/>
      <c r="H86" s="261" t="str">
        <f>IF(H83="","","Target due date:")</f>
        <v/>
      </c>
      <c r="I86" s="230" t="str">
        <f>IF('Visual Roadmap (Helper Tab)'!$J37&lt;&gt;0,'Visual Roadmap (Helper Tab)'!$J37,"")</f>
        <v/>
      </c>
      <c r="J86" s="230"/>
    </row>
    <row r="87" spans="2:11" s="235" customFormat="1">
      <c r="B87" s="231"/>
      <c r="C87" s="261" t="str">
        <f>IF(C85="","","Action owner:")</f>
        <v/>
      </c>
      <c r="D87" s="229" t="str">
        <f>IF('Visual Roadmap (Helper Tab)'!$K38&lt;&gt;0,'Visual Roadmap (Helper Tab)'!$K38,"")</f>
        <v/>
      </c>
      <c r="E87" s="232"/>
      <c r="F87" s="233"/>
      <c r="G87" s="228" t="str">
        <f>IF($H87="","B","NB")</f>
        <v>B</v>
      </c>
      <c r="H87" s="615" t="str">
        <f>IF('Visual Roadmap (Helper Tab)'!$H39="","",'Visual Roadmap (Helper Tab)'!$H39)</f>
        <v/>
      </c>
      <c r="I87" s="615"/>
      <c r="J87" s="615"/>
      <c r="K87" s="616" t="str" cm="1">
        <f t="array" ref="K87">IF('Visual Roadmap (Helper Tab)'!$A39="","N",_xlfn.XLOOKUP('Visual Roadmap (Helper Tab)'!$A39,$C$11:$C$17,{"S";"G";"D";"E";"P";"F";"C"},""))</f>
        <v>N</v>
      </c>
    </row>
    <row r="88" spans="2:11" s="235" customFormat="1" ht="143.44999999999999" customHeight="1">
      <c r="B88" s="231"/>
      <c r="C88" s="261" t="str">
        <f>IF(C85="","","Target due date:")</f>
        <v/>
      </c>
      <c r="D88" s="230" t="str">
        <f>IF('Visual Roadmap (Helper Tab)'!$J38&lt;&gt;0,'Visual Roadmap (Helper Tab)'!$J38,"")</f>
        <v/>
      </c>
      <c r="E88" s="230"/>
      <c r="F88" s="233"/>
      <c r="G88" s="234"/>
      <c r="H88" s="615"/>
      <c r="I88" s="615"/>
      <c r="J88" s="615"/>
      <c r="K88" s="616"/>
    </row>
    <row r="89" spans="2:11" s="235" customFormat="1">
      <c r="B89" s="616" t="str" cm="1">
        <f t="array" ref="B89">IF('Visual Roadmap (Helper Tab)'!$A40="","N",_xlfn.XLOOKUP('Visual Roadmap (Helper Tab)'!$A40,$C$11:$C$17,{"S";"G";"D";"E";"P";"F";"C"},""))</f>
        <v>N</v>
      </c>
      <c r="C89" s="615" t="str">
        <f>IF('Visual Roadmap (Helper Tab)'!$H40="","",'Visual Roadmap (Helper Tab)'!$H40)</f>
        <v/>
      </c>
      <c r="D89" s="615"/>
      <c r="E89" s="615"/>
      <c r="F89" s="264" t="str">
        <f>IF($C89="","B","NB")</f>
        <v>B</v>
      </c>
      <c r="H89" s="261" t="str">
        <f>IF(H87="","","Action owner:")</f>
        <v/>
      </c>
      <c r="I89" s="229" t="str">
        <f>IF('Visual Roadmap (Helper Tab)'!$K39&lt;&gt;0,'Visual Roadmap (Helper Tab)'!$K39,"")</f>
        <v/>
      </c>
      <c r="J89" s="232"/>
    </row>
    <row r="90" spans="2:11" s="235" customFormat="1" ht="143.44999999999999" customHeight="1">
      <c r="B90" s="616"/>
      <c r="C90" s="615"/>
      <c r="D90" s="615"/>
      <c r="E90" s="615"/>
      <c r="F90" s="233"/>
      <c r="H90" s="261" t="str">
        <f>IF(H87="","","Target due date:")</f>
        <v/>
      </c>
      <c r="I90" s="230" t="str">
        <f>IF('Visual Roadmap (Helper Tab)'!$J39&lt;&gt;0,'Visual Roadmap (Helper Tab)'!$J39,"")</f>
        <v/>
      </c>
      <c r="J90" s="230"/>
    </row>
    <row r="91" spans="2:11" s="235" customFormat="1">
      <c r="B91" s="231"/>
      <c r="C91" s="261" t="str">
        <f>IF(C89="","","Action owner:")</f>
        <v/>
      </c>
      <c r="D91" s="229" t="str">
        <f>IF('Visual Roadmap (Helper Tab)'!$K40&lt;&gt;0,'Visual Roadmap (Helper Tab)'!$K40,"")</f>
        <v/>
      </c>
      <c r="E91" s="232"/>
      <c r="F91" s="233"/>
      <c r="G91" s="228" t="str">
        <f>IF($H91="","B","NB")</f>
        <v>B</v>
      </c>
      <c r="H91" s="615" t="str">
        <f>IF('Visual Roadmap (Helper Tab)'!$H41="","",'Visual Roadmap (Helper Tab)'!$H41)</f>
        <v/>
      </c>
      <c r="I91" s="615"/>
      <c r="J91" s="615"/>
      <c r="K91" s="616" t="str" cm="1">
        <f t="array" ref="K91">IF('Visual Roadmap (Helper Tab)'!$A41="","N",_xlfn.XLOOKUP('Visual Roadmap (Helper Tab)'!$A41,$C$11:$C$17,{"S";"G";"D";"E";"P";"F";"C"},""))</f>
        <v>N</v>
      </c>
    </row>
    <row r="92" spans="2:11" s="235" customFormat="1" ht="143.44999999999999" customHeight="1">
      <c r="B92" s="231"/>
      <c r="C92" s="261" t="str">
        <f>IF(C89="","","Target due date:")</f>
        <v/>
      </c>
      <c r="D92" s="230" t="str">
        <f>IF('Visual Roadmap (Helper Tab)'!$J40&lt;&gt;0,'Visual Roadmap (Helper Tab)'!$J40,"")</f>
        <v/>
      </c>
      <c r="E92" s="230"/>
      <c r="F92" s="233"/>
      <c r="G92" s="234"/>
      <c r="H92" s="615"/>
      <c r="I92" s="615"/>
      <c r="J92" s="615"/>
      <c r="K92" s="616"/>
    </row>
    <row r="93" spans="2:11" s="235" customFormat="1">
      <c r="B93" s="616" t="str" cm="1">
        <f t="array" ref="B93">IF('Visual Roadmap (Helper Tab)'!$A42="","N",_xlfn.XLOOKUP('Visual Roadmap (Helper Tab)'!$A42,$C$11:$C$17,{"S";"G";"D";"E";"P";"F";"C"},""))</f>
        <v>N</v>
      </c>
      <c r="C93" s="615" t="str">
        <f>IF('Visual Roadmap (Helper Tab)'!$H42="","",'Visual Roadmap (Helper Tab)'!$H42)</f>
        <v/>
      </c>
      <c r="D93" s="615"/>
      <c r="E93" s="615"/>
      <c r="F93" s="264" t="str">
        <f>IF($C93="","B","NB")</f>
        <v>B</v>
      </c>
      <c r="H93" s="261" t="str">
        <f>IF(H91="","","Action owner:")</f>
        <v/>
      </c>
      <c r="I93" s="229" t="str">
        <f>IF('Visual Roadmap (Helper Tab)'!$K41&lt;&gt;0,'Visual Roadmap (Helper Tab)'!$K41,"")</f>
        <v/>
      </c>
      <c r="J93" s="232"/>
    </row>
    <row r="94" spans="2:11" s="235" customFormat="1" ht="143.44999999999999" customHeight="1">
      <c r="B94" s="616"/>
      <c r="C94" s="615"/>
      <c r="D94" s="615"/>
      <c r="E94" s="615"/>
      <c r="F94" s="233"/>
      <c r="H94" s="261" t="str">
        <f>IF(H91="","","Target due date:")</f>
        <v/>
      </c>
      <c r="I94" s="230" t="str">
        <f>IF('Visual Roadmap (Helper Tab)'!$J41&lt;&gt;0,'Visual Roadmap (Helper Tab)'!$J41,"")</f>
        <v/>
      </c>
      <c r="J94" s="230"/>
    </row>
    <row r="95" spans="2:11" s="235" customFormat="1">
      <c r="B95" s="231"/>
      <c r="C95" s="261" t="str">
        <f>IF(C93="","","Action owner:")</f>
        <v/>
      </c>
      <c r="D95" s="229" t="str">
        <f>IF('Visual Roadmap (Helper Tab)'!$K42&lt;&gt;0,'Visual Roadmap (Helper Tab)'!$K42,"")</f>
        <v/>
      </c>
      <c r="E95" s="232"/>
      <c r="F95" s="233"/>
      <c r="G95" s="228" t="str">
        <f>IF($H95="","B","NB")</f>
        <v>B</v>
      </c>
      <c r="H95" s="615" t="str">
        <f>IF('Visual Roadmap (Helper Tab)'!$H43="","",'Visual Roadmap (Helper Tab)'!$H43)</f>
        <v/>
      </c>
      <c r="I95" s="615"/>
      <c r="J95" s="615"/>
      <c r="K95" s="616" t="str" cm="1">
        <f t="array" ref="K95">IF('Visual Roadmap (Helper Tab)'!$A43="","N",_xlfn.XLOOKUP('Visual Roadmap (Helper Tab)'!$A43,$C$11:$C$17,{"S";"G";"D";"E";"P";"F";"C"},""))</f>
        <v>N</v>
      </c>
    </row>
    <row r="96" spans="2:11" s="235" customFormat="1" ht="143.44999999999999" customHeight="1">
      <c r="B96" s="231"/>
      <c r="C96" s="261" t="str">
        <f>IF(C93="","","Target due date:")</f>
        <v/>
      </c>
      <c r="D96" s="230" t="str">
        <f>IF('Visual Roadmap (Helper Tab)'!$J42&lt;&gt;0,'Visual Roadmap (Helper Tab)'!$J42,"")</f>
        <v/>
      </c>
      <c r="E96" s="230"/>
      <c r="F96" s="233"/>
      <c r="G96" s="234"/>
      <c r="H96" s="615"/>
      <c r="I96" s="615"/>
      <c r="J96" s="615"/>
      <c r="K96" s="616"/>
    </row>
    <row r="97" spans="2:11" s="235" customFormat="1">
      <c r="B97" s="616" t="str" cm="1">
        <f t="array" ref="B97">IF('Visual Roadmap (Helper Tab)'!$A44="","N",_xlfn.XLOOKUP('Visual Roadmap (Helper Tab)'!$A44,$C$11:$C$17,{"S";"G";"D";"E";"P";"F";"C"},""))</f>
        <v>N</v>
      </c>
      <c r="C97" s="615" t="str">
        <f>IF('Visual Roadmap (Helper Tab)'!$H44="","",'Visual Roadmap (Helper Tab)'!$H44)</f>
        <v/>
      </c>
      <c r="D97" s="615"/>
      <c r="E97" s="615"/>
      <c r="F97" s="264" t="str">
        <f>IF($C97="","B","NB")</f>
        <v>B</v>
      </c>
      <c r="H97" s="261" t="str">
        <f>IF(H95="","","Action owner:")</f>
        <v/>
      </c>
      <c r="I97" s="229" t="str">
        <f>IF('Visual Roadmap (Helper Tab)'!$K43&lt;&gt;0,'Visual Roadmap (Helper Tab)'!$K43,"")</f>
        <v/>
      </c>
      <c r="J97" s="232"/>
    </row>
    <row r="98" spans="2:11" s="235" customFormat="1" ht="143.44999999999999" customHeight="1">
      <c r="B98" s="616"/>
      <c r="C98" s="615"/>
      <c r="D98" s="615"/>
      <c r="E98" s="615"/>
      <c r="F98" s="233"/>
      <c r="H98" s="261" t="str">
        <f>IF(H95="","","Target due date:")</f>
        <v/>
      </c>
      <c r="I98" s="230" t="str">
        <f>IF('Visual Roadmap (Helper Tab)'!$J43&lt;&gt;0,'Visual Roadmap (Helper Tab)'!$J43,"")</f>
        <v/>
      </c>
      <c r="J98" s="230"/>
    </row>
    <row r="99" spans="2:11" s="235" customFormat="1">
      <c r="B99" s="231"/>
      <c r="C99" s="261" t="str">
        <f>IF(C97="","","Action owner:")</f>
        <v/>
      </c>
      <c r="D99" s="229" t="str">
        <f>IF('Visual Roadmap (Helper Tab)'!$K44&lt;&gt;0,'Visual Roadmap (Helper Tab)'!$K44,"")</f>
        <v/>
      </c>
      <c r="E99" s="232"/>
      <c r="F99" s="233"/>
      <c r="G99" s="228" t="str">
        <f>IF($H99="","B","NB")</f>
        <v>B</v>
      </c>
      <c r="H99" s="615" t="str">
        <f>IF('Visual Roadmap (Helper Tab)'!$H45="","",'Visual Roadmap (Helper Tab)'!$H45)</f>
        <v/>
      </c>
      <c r="I99" s="615"/>
      <c r="J99" s="615"/>
      <c r="K99" s="616" t="str" cm="1">
        <f t="array" ref="K99">IF('Visual Roadmap (Helper Tab)'!$A45="","N",_xlfn.XLOOKUP('Visual Roadmap (Helper Tab)'!$A45,$C$11:$C$17,{"S";"G";"D";"E";"P";"F";"C"},""))</f>
        <v>N</v>
      </c>
    </row>
    <row r="100" spans="2:11" s="235" customFormat="1" ht="143.44999999999999" customHeight="1">
      <c r="B100" s="231"/>
      <c r="C100" s="261" t="str">
        <f>IF(C97="","","Target due date:")</f>
        <v/>
      </c>
      <c r="D100" s="230" t="str">
        <f>IF('Visual Roadmap (Helper Tab)'!$J44&lt;&gt;0,'Visual Roadmap (Helper Tab)'!$J44,"")</f>
        <v/>
      </c>
      <c r="E100" s="230"/>
      <c r="F100" s="233"/>
      <c r="G100" s="234"/>
      <c r="H100" s="615"/>
      <c r="I100" s="615"/>
      <c r="J100" s="615"/>
      <c r="K100" s="616"/>
    </row>
    <row r="101" spans="2:11" s="235" customFormat="1">
      <c r="B101" s="616" t="str" cm="1">
        <f t="array" ref="B101">IF('Visual Roadmap (Helper Tab)'!$A46="","N",_xlfn.XLOOKUP('Visual Roadmap (Helper Tab)'!$A46,$C$11:$C$17,{"S";"G";"D";"E";"P";"F";"C"},""))</f>
        <v>N</v>
      </c>
      <c r="C101" s="615" t="str">
        <f>IF('Visual Roadmap (Helper Tab)'!$H46="","",'Visual Roadmap (Helper Tab)'!$H46)</f>
        <v/>
      </c>
      <c r="D101" s="615"/>
      <c r="E101" s="615"/>
      <c r="F101" s="264" t="str">
        <f>IF($C101="","B","NB")</f>
        <v>B</v>
      </c>
      <c r="H101" s="261" t="str">
        <f>IF(H99="","","Action owner:")</f>
        <v/>
      </c>
      <c r="I101" s="229" t="str">
        <f>IF('Visual Roadmap (Helper Tab)'!$K45&lt;&gt;0,'Visual Roadmap (Helper Tab)'!$K45,"")</f>
        <v/>
      </c>
      <c r="J101" s="232"/>
    </row>
    <row r="102" spans="2:11" s="235" customFormat="1" ht="143.44999999999999" customHeight="1">
      <c r="B102" s="616"/>
      <c r="C102" s="615"/>
      <c r="D102" s="615"/>
      <c r="E102" s="615"/>
      <c r="F102" s="233"/>
      <c r="H102" s="261" t="str">
        <f>IF(H99="","","Target due date:")</f>
        <v/>
      </c>
      <c r="I102" s="230" t="str">
        <f>IF('Visual Roadmap (Helper Tab)'!$J45&lt;&gt;0,'Visual Roadmap (Helper Tab)'!$J45,"")</f>
        <v/>
      </c>
      <c r="J102" s="230"/>
    </row>
    <row r="103" spans="2:11" s="235" customFormat="1">
      <c r="B103" s="231"/>
      <c r="C103" s="261" t="str">
        <f>IF(C101="","","Action owner:")</f>
        <v/>
      </c>
      <c r="D103" s="229" t="str">
        <f>IF('Visual Roadmap (Helper Tab)'!$K46&lt;&gt;0,'Visual Roadmap (Helper Tab)'!$K46,"")</f>
        <v/>
      </c>
      <c r="E103" s="232"/>
      <c r="F103" s="233"/>
      <c r="G103" s="228" t="str">
        <f>IF($H103="","B","NB")</f>
        <v>B</v>
      </c>
      <c r="H103" s="615" t="str">
        <f>IF('Visual Roadmap (Helper Tab)'!$H47="","",'Visual Roadmap (Helper Tab)'!$H47)</f>
        <v/>
      </c>
      <c r="I103" s="615"/>
      <c r="J103" s="615"/>
      <c r="K103" s="616" t="str" cm="1">
        <f t="array" ref="K103">IF('Visual Roadmap (Helper Tab)'!$A47="","N",_xlfn.XLOOKUP('Visual Roadmap (Helper Tab)'!$A47,$C$11:$C$17,{"S";"G";"D";"E";"P";"F";"C"},""))</f>
        <v>N</v>
      </c>
    </row>
    <row r="104" spans="2:11" s="235" customFormat="1" ht="143.44999999999999" customHeight="1">
      <c r="B104" s="231"/>
      <c r="C104" s="261" t="str">
        <f>IF(C101="","","Target due date:")</f>
        <v/>
      </c>
      <c r="D104" s="230" t="str">
        <f>IF('Visual Roadmap (Helper Tab)'!$J46&lt;&gt;0,'Visual Roadmap (Helper Tab)'!$J46,"")</f>
        <v/>
      </c>
      <c r="E104" s="230"/>
      <c r="F104" s="233"/>
      <c r="G104" s="234"/>
      <c r="H104" s="615"/>
      <c r="I104" s="615"/>
      <c r="J104" s="615"/>
      <c r="K104" s="616"/>
    </row>
    <row r="105" spans="2:11" s="235" customFormat="1">
      <c r="B105" s="616" t="str" cm="1">
        <f t="array" ref="B105">IF('Visual Roadmap (Helper Tab)'!$A48="","N",_xlfn.XLOOKUP('Visual Roadmap (Helper Tab)'!$A48,$C$11:$C$17,{"S";"G";"D";"E";"P";"F";"C"},""))</f>
        <v>N</v>
      </c>
      <c r="C105" s="615" t="str">
        <f>IF('Visual Roadmap (Helper Tab)'!$H48="","",'Visual Roadmap (Helper Tab)'!$H48)</f>
        <v/>
      </c>
      <c r="D105" s="615"/>
      <c r="E105" s="615"/>
      <c r="F105" s="264" t="str">
        <f>IF($C105="","B","NB")</f>
        <v>B</v>
      </c>
      <c r="H105" s="261" t="str">
        <f>IF(H103="","","Action owner:")</f>
        <v/>
      </c>
      <c r="I105" s="229" t="str">
        <f>IF('Visual Roadmap (Helper Tab)'!$K47&lt;&gt;0,'Visual Roadmap (Helper Tab)'!$K47,"")</f>
        <v/>
      </c>
      <c r="J105" s="232"/>
    </row>
    <row r="106" spans="2:11" s="235" customFormat="1" ht="143.44999999999999" customHeight="1">
      <c r="B106" s="616"/>
      <c r="C106" s="615"/>
      <c r="D106" s="615"/>
      <c r="E106" s="615"/>
      <c r="F106" s="233"/>
      <c r="H106" s="261" t="str">
        <f>IF(H103="","","Target due date:")</f>
        <v/>
      </c>
      <c r="I106" s="230" t="str">
        <f>IF('Visual Roadmap (Helper Tab)'!$J47&lt;&gt;0,'Visual Roadmap (Helper Tab)'!$J47,"")</f>
        <v/>
      </c>
      <c r="J106" s="230"/>
    </row>
    <row r="107" spans="2:11" s="235" customFormat="1" ht="15.95">
      <c r="B107" s="231"/>
      <c r="C107" s="261" t="str">
        <f>IF(C105="","","Action owner:")</f>
        <v/>
      </c>
      <c r="D107" s="229" t="str">
        <f>IF('Visual Roadmap (Helper Tab)'!$K48&lt;&gt;0,'Visual Roadmap (Helper Tab)'!$K48,"")</f>
        <v/>
      </c>
      <c r="E107" s="232"/>
      <c r="F107" s="233"/>
      <c r="H107" s="617"/>
      <c r="I107" s="617"/>
      <c r="J107" s="617"/>
      <c r="K107" s="339"/>
    </row>
    <row r="108" spans="2:11" s="235" customFormat="1" ht="15.95">
      <c r="B108" s="231"/>
      <c r="C108" s="261" t="str">
        <f>IF(C105="","","Target due date:")</f>
        <v/>
      </c>
      <c r="D108" s="230" t="str">
        <f>IF('Visual Roadmap (Helper Tab)'!$J48&lt;&gt;0,'Visual Roadmap (Helper Tab)'!$J48,"")</f>
        <v/>
      </c>
      <c r="E108" s="230"/>
      <c r="F108" s="233"/>
      <c r="G108" s="234"/>
      <c r="H108" s="617"/>
      <c r="I108" s="617"/>
      <c r="J108" s="617"/>
      <c r="K108" s="339"/>
    </row>
    <row r="109" spans="2:11" s="235" customFormat="1" ht="15.95">
      <c r="B109" s="236"/>
      <c r="C109" s="236"/>
      <c r="D109" s="236"/>
      <c r="E109" s="236"/>
      <c r="F109" s="233"/>
      <c r="G109" s="236"/>
      <c r="H109" s="236"/>
      <c r="I109" s="236"/>
      <c r="J109" s="236"/>
      <c r="K109" s="484"/>
    </row>
    <row r="110" spans="2:11">
      <c r="B110" s="482"/>
      <c r="C110" s="482"/>
      <c r="D110" s="482"/>
      <c r="E110" s="482"/>
      <c r="F110" s="482"/>
      <c r="G110" s="482"/>
      <c r="H110" s="482"/>
      <c r="I110" s="482"/>
      <c r="J110" s="482"/>
      <c r="K110" s="482"/>
    </row>
    <row r="111" spans="2:11"/>
    <row r="112" spans="2:11"/>
    <row r="113"/>
  </sheetData>
  <sheetProtection sheet="1" objects="1" scenarios="1" formatCells="0" formatColumns="0" formatRows="0"/>
  <mergeCells count="97">
    <mergeCell ref="B7:D7"/>
    <mergeCell ref="B8:D8"/>
    <mergeCell ref="G6:I6"/>
    <mergeCell ref="G7:I7"/>
    <mergeCell ref="G8:I8"/>
    <mergeCell ref="K27:K28"/>
    <mergeCell ref="B45:B46"/>
    <mergeCell ref="C45:E46"/>
    <mergeCell ref="H47:J48"/>
    <mergeCell ref="K47:K48"/>
    <mergeCell ref="K35:K36"/>
    <mergeCell ref="H39:J40"/>
    <mergeCell ref="K39:K40"/>
    <mergeCell ref="B41:B42"/>
    <mergeCell ref="C41:E42"/>
    <mergeCell ref="H43:J44"/>
    <mergeCell ref="K43:K44"/>
    <mergeCell ref="K31:K32"/>
    <mergeCell ref="H31:J32"/>
    <mergeCell ref="B33:B34"/>
    <mergeCell ref="B37:B38"/>
    <mergeCell ref="C37:E38"/>
    <mergeCell ref="C33:E34"/>
    <mergeCell ref="H35:J36"/>
    <mergeCell ref="B2:J2"/>
    <mergeCell ref="B3:J3"/>
    <mergeCell ref="B29:B30"/>
    <mergeCell ref="C29:E30"/>
    <mergeCell ref="B21:B22"/>
    <mergeCell ref="C21:E22"/>
    <mergeCell ref="B4:J4"/>
    <mergeCell ref="B25:B26"/>
    <mergeCell ref="C25:E26"/>
    <mergeCell ref="H23:J24"/>
    <mergeCell ref="H27:J28"/>
    <mergeCell ref="G9:I9"/>
    <mergeCell ref="B6:D6"/>
    <mergeCell ref="B49:B50"/>
    <mergeCell ref="C49:E50"/>
    <mergeCell ref="H51:J52"/>
    <mergeCell ref="K51:K52"/>
    <mergeCell ref="B53:B54"/>
    <mergeCell ref="C53:E54"/>
    <mergeCell ref="H55:J56"/>
    <mergeCell ref="K55:K56"/>
    <mergeCell ref="B57:B58"/>
    <mergeCell ref="C57:E58"/>
    <mergeCell ref="H59:J60"/>
    <mergeCell ref="K59:K60"/>
    <mergeCell ref="B61:B62"/>
    <mergeCell ref="C61:E62"/>
    <mergeCell ref="H63:J64"/>
    <mergeCell ref="K63:K64"/>
    <mergeCell ref="B65:B66"/>
    <mergeCell ref="C65:E66"/>
    <mergeCell ref="H67:J68"/>
    <mergeCell ref="K67:K68"/>
    <mergeCell ref="B69:B70"/>
    <mergeCell ref="C69:E70"/>
    <mergeCell ref="H71:J72"/>
    <mergeCell ref="K71:K72"/>
    <mergeCell ref="B73:B74"/>
    <mergeCell ref="C73:E74"/>
    <mergeCell ref="H75:J76"/>
    <mergeCell ref="K75:K76"/>
    <mergeCell ref="B77:B78"/>
    <mergeCell ref="C77:E78"/>
    <mergeCell ref="C89:E90"/>
    <mergeCell ref="H79:J80"/>
    <mergeCell ref="K79:K80"/>
    <mergeCell ref="B81:B82"/>
    <mergeCell ref="C81:E82"/>
    <mergeCell ref="H83:J84"/>
    <mergeCell ref="K83:K84"/>
    <mergeCell ref="H107:J108"/>
    <mergeCell ref="B97:B98"/>
    <mergeCell ref="C97:E98"/>
    <mergeCell ref="H99:J100"/>
    <mergeCell ref="K99:K100"/>
    <mergeCell ref="B101:B102"/>
    <mergeCell ref="C101:E102"/>
    <mergeCell ref="K23:K24"/>
    <mergeCell ref="H103:J104"/>
    <mergeCell ref="K103:K104"/>
    <mergeCell ref="B105:B106"/>
    <mergeCell ref="C105:E106"/>
    <mergeCell ref="H91:J92"/>
    <mergeCell ref="K91:K92"/>
    <mergeCell ref="B93:B94"/>
    <mergeCell ref="C93:E94"/>
    <mergeCell ref="H95:J96"/>
    <mergeCell ref="K95:K96"/>
    <mergeCell ref="B85:B86"/>
    <mergeCell ref="C85:E86"/>
    <mergeCell ref="H87:J88"/>
    <mergeCell ref="K87:K88"/>
    <mergeCell ref="B89:B90"/>
  </mergeCells>
  <conditionalFormatting sqref="B21:B22">
    <cfRule type="containsText" dxfId="435" priority="443" operator="containsText" text="C">
      <formula>NOT(ISERROR(SEARCH("C",B21)))</formula>
    </cfRule>
    <cfRule type="containsText" dxfId="434" priority="449" operator="containsText" text="S">
      <formula>NOT(ISERROR(SEARCH("S",B21)))</formula>
    </cfRule>
    <cfRule type="containsText" dxfId="433" priority="448" operator="containsText" text="G">
      <formula>NOT(ISERROR(SEARCH("G",B21)))</formula>
    </cfRule>
    <cfRule type="containsText" dxfId="432" priority="447" operator="containsText" text="D">
      <formula>NOT(ISERROR(SEARCH("D",B21)))</formula>
    </cfRule>
    <cfRule type="containsText" dxfId="431" priority="444" operator="containsText" text="F">
      <formula>NOT(ISERROR(SEARCH("F",B21)))</formula>
    </cfRule>
    <cfRule type="containsText" dxfId="430" priority="446" operator="containsText" text="E">
      <formula>NOT(ISERROR(SEARCH("E",B21)))</formula>
    </cfRule>
    <cfRule type="containsText" dxfId="429" priority="445" operator="containsText" text="P">
      <formula>NOT(ISERROR(SEARCH("P",B21)))</formula>
    </cfRule>
    <cfRule type="containsText" dxfId="428" priority="442" operator="containsText" text="N">
      <formula>NOT(ISERROR(SEARCH("N",B21)))</formula>
    </cfRule>
  </conditionalFormatting>
  <conditionalFormatting sqref="B25:B26">
    <cfRule type="containsText" dxfId="427" priority="438" operator="containsText" text="E">
      <formula>NOT(ISERROR(SEARCH("E",B25)))</formula>
    </cfRule>
    <cfRule type="containsText" dxfId="426" priority="437" operator="containsText" text="P">
      <formula>NOT(ISERROR(SEARCH("P",B25)))</formula>
    </cfRule>
    <cfRule type="containsText" dxfId="425" priority="436" operator="containsText" text="F">
      <formula>NOT(ISERROR(SEARCH("F",B25)))</formula>
    </cfRule>
    <cfRule type="containsText" dxfId="424" priority="435" operator="containsText" text="C">
      <formula>NOT(ISERROR(SEARCH("C",B25)))</formula>
    </cfRule>
    <cfRule type="containsText" dxfId="423" priority="434" operator="containsText" text="N">
      <formula>NOT(ISERROR(SEARCH("N",B25)))</formula>
    </cfRule>
    <cfRule type="containsText" dxfId="422" priority="441" operator="containsText" text="S">
      <formula>NOT(ISERROR(SEARCH("S",B25)))</formula>
    </cfRule>
    <cfRule type="containsText" dxfId="421" priority="440" operator="containsText" text="G">
      <formula>NOT(ISERROR(SEARCH("G",B25)))</formula>
    </cfRule>
    <cfRule type="containsText" dxfId="420" priority="439" operator="containsText" text="D">
      <formula>NOT(ISERROR(SEARCH("D",B25)))</formula>
    </cfRule>
  </conditionalFormatting>
  <conditionalFormatting sqref="B29:B30">
    <cfRule type="containsText" dxfId="419" priority="427" operator="containsText" text="C">
      <formula>NOT(ISERROR(SEARCH("C",B29)))</formula>
    </cfRule>
    <cfRule type="containsText" dxfId="418" priority="426" operator="containsText" text="N">
      <formula>NOT(ISERROR(SEARCH("N",B29)))</formula>
    </cfRule>
    <cfRule type="containsText" dxfId="417" priority="430" operator="containsText" text="E">
      <formula>NOT(ISERROR(SEARCH("E",B29)))</formula>
    </cfRule>
    <cfRule type="containsText" dxfId="416" priority="433" operator="containsText" text="S">
      <formula>NOT(ISERROR(SEARCH("S",B29)))</formula>
    </cfRule>
    <cfRule type="containsText" dxfId="415" priority="432" operator="containsText" text="G">
      <formula>NOT(ISERROR(SEARCH("G",B29)))</formula>
    </cfRule>
    <cfRule type="containsText" dxfId="414" priority="431" operator="containsText" text="D">
      <formula>NOT(ISERROR(SEARCH("D",B29)))</formula>
    </cfRule>
    <cfRule type="containsText" dxfId="413" priority="429" operator="containsText" text="P">
      <formula>NOT(ISERROR(SEARCH("P",B29)))</formula>
    </cfRule>
    <cfRule type="containsText" dxfId="412" priority="428" operator="containsText" text="F">
      <formula>NOT(ISERROR(SEARCH("F",B29)))</formula>
    </cfRule>
  </conditionalFormatting>
  <conditionalFormatting sqref="B33:B34">
    <cfRule type="containsText" dxfId="411" priority="425" operator="containsText" text="S">
      <formula>NOT(ISERROR(SEARCH("S",B33)))</formula>
    </cfRule>
    <cfRule type="containsText" dxfId="410" priority="424" operator="containsText" text="G">
      <formula>NOT(ISERROR(SEARCH("G",B33)))</formula>
    </cfRule>
    <cfRule type="containsText" dxfId="409" priority="423" operator="containsText" text="D">
      <formula>NOT(ISERROR(SEARCH("D",B33)))</formula>
    </cfRule>
    <cfRule type="containsText" dxfId="408" priority="422" operator="containsText" text="E">
      <formula>NOT(ISERROR(SEARCH("E",B33)))</formula>
    </cfRule>
    <cfRule type="containsText" dxfId="407" priority="421" operator="containsText" text="P">
      <formula>NOT(ISERROR(SEARCH("P",B33)))</formula>
    </cfRule>
    <cfRule type="containsText" dxfId="406" priority="420" operator="containsText" text="F">
      <formula>NOT(ISERROR(SEARCH("F",B33)))</formula>
    </cfRule>
    <cfRule type="containsText" dxfId="405" priority="419" operator="containsText" text="C">
      <formula>NOT(ISERROR(SEARCH("C",B33)))</formula>
    </cfRule>
    <cfRule type="containsText" dxfId="404" priority="418" operator="containsText" text="N">
      <formula>NOT(ISERROR(SEARCH("N",B33)))</formula>
    </cfRule>
  </conditionalFormatting>
  <conditionalFormatting sqref="B37:B38">
    <cfRule type="containsText" dxfId="403" priority="417" operator="containsText" text="S">
      <formula>NOT(ISERROR(SEARCH("S",B37)))</formula>
    </cfRule>
    <cfRule type="containsText" dxfId="402" priority="416" operator="containsText" text="G">
      <formula>NOT(ISERROR(SEARCH("G",B37)))</formula>
    </cfRule>
    <cfRule type="containsText" dxfId="401" priority="415" operator="containsText" text="D">
      <formula>NOT(ISERROR(SEARCH("D",B37)))</formula>
    </cfRule>
    <cfRule type="containsText" dxfId="400" priority="414" operator="containsText" text="E">
      <formula>NOT(ISERROR(SEARCH("E",B37)))</formula>
    </cfRule>
    <cfRule type="containsText" dxfId="399" priority="413" operator="containsText" text="P">
      <formula>NOT(ISERROR(SEARCH("P",B37)))</formula>
    </cfRule>
    <cfRule type="containsText" dxfId="398" priority="412" operator="containsText" text="F">
      <formula>NOT(ISERROR(SEARCH("F",B37)))</formula>
    </cfRule>
    <cfRule type="containsText" dxfId="397" priority="411" operator="containsText" text="C">
      <formula>NOT(ISERROR(SEARCH("C",B37)))</formula>
    </cfRule>
    <cfRule type="containsText" dxfId="396" priority="410" operator="containsText" text="N">
      <formula>NOT(ISERROR(SEARCH("N",B37)))</formula>
    </cfRule>
  </conditionalFormatting>
  <conditionalFormatting sqref="B41:B42">
    <cfRule type="containsText" dxfId="395" priority="409" operator="containsText" text="S">
      <formula>NOT(ISERROR(SEARCH("S",B41)))</formula>
    </cfRule>
    <cfRule type="containsText" dxfId="394" priority="407" operator="containsText" text="D">
      <formula>NOT(ISERROR(SEARCH("D",B41)))</formula>
    </cfRule>
    <cfRule type="containsText" dxfId="393" priority="406" operator="containsText" text="E">
      <formula>NOT(ISERROR(SEARCH("E",B41)))</formula>
    </cfRule>
    <cfRule type="containsText" dxfId="392" priority="404" operator="containsText" text="F">
      <formula>NOT(ISERROR(SEARCH("F",B41)))</formula>
    </cfRule>
    <cfRule type="containsText" dxfId="391" priority="403" operator="containsText" text="C">
      <formula>NOT(ISERROR(SEARCH("C",B41)))</formula>
    </cfRule>
    <cfRule type="containsText" dxfId="390" priority="402" operator="containsText" text="N">
      <formula>NOT(ISERROR(SEARCH("N",B41)))</formula>
    </cfRule>
    <cfRule type="containsText" dxfId="389" priority="408" operator="containsText" text="G">
      <formula>NOT(ISERROR(SEARCH("G",B41)))</formula>
    </cfRule>
    <cfRule type="containsText" dxfId="388" priority="405" operator="containsText" text="P">
      <formula>NOT(ISERROR(SEARCH("P",B41)))</formula>
    </cfRule>
  </conditionalFormatting>
  <conditionalFormatting sqref="B45:B46">
    <cfRule type="containsText" dxfId="387" priority="396" operator="containsText" text="F">
      <formula>NOT(ISERROR(SEARCH("F",B45)))</formula>
    </cfRule>
    <cfRule type="containsText" dxfId="386" priority="400" operator="containsText" text="G">
      <formula>NOT(ISERROR(SEARCH("G",B45)))</formula>
    </cfRule>
    <cfRule type="containsText" dxfId="385" priority="395" operator="containsText" text="C">
      <formula>NOT(ISERROR(SEARCH("C",B45)))</formula>
    </cfRule>
    <cfRule type="containsText" dxfId="384" priority="397" operator="containsText" text="P">
      <formula>NOT(ISERROR(SEARCH("P",B45)))</formula>
    </cfRule>
    <cfRule type="containsText" dxfId="383" priority="398" operator="containsText" text="E">
      <formula>NOT(ISERROR(SEARCH("E",B45)))</formula>
    </cfRule>
    <cfRule type="containsText" dxfId="382" priority="399" operator="containsText" text="D">
      <formula>NOT(ISERROR(SEARCH("D",B45)))</formula>
    </cfRule>
    <cfRule type="containsText" dxfId="381" priority="401" operator="containsText" text="S">
      <formula>NOT(ISERROR(SEARCH("S",B45)))</formula>
    </cfRule>
    <cfRule type="containsText" dxfId="380" priority="394" operator="containsText" text="N">
      <formula>NOT(ISERROR(SEARCH("N",B45)))</formula>
    </cfRule>
  </conditionalFormatting>
  <conditionalFormatting sqref="B49:B50">
    <cfRule type="containsText" dxfId="379" priority="389" operator="containsText" text="P">
      <formula>NOT(ISERROR(SEARCH("P",B49)))</formula>
    </cfRule>
    <cfRule type="containsText" dxfId="378" priority="388" operator="containsText" text="F">
      <formula>NOT(ISERROR(SEARCH("F",B49)))</formula>
    </cfRule>
    <cfRule type="containsText" dxfId="377" priority="387" operator="containsText" text="C">
      <formula>NOT(ISERROR(SEARCH("C",B49)))</formula>
    </cfRule>
    <cfRule type="containsText" dxfId="376" priority="390" operator="containsText" text="E">
      <formula>NOT(ISERROR(SEARCH("E",B49)))</formula>
    </cfRule>
    <cfRule type="containsText" dxfId="375" priority="386" operator="containsText" text="N">
      <formula>NOT(ISERROR(SEARCH("N",B49)))</formula>
    </cfRule>
    <cfRule type="containsText" dxfId="374" priority="392" operator="containsText" text="G">
      <formula>NOT(ISERROR(SEARCH("G",B49)))</formula>
    </cfRule>
    <cfRule type="containsText" dxfId="373" priority="391" operator="containsText" text="D">
      <formula>NOT(ISERROR(SEARCH("D",B49)))</formula>
    </cfRule>
    <cfRule type="containsText" dxfId="372" priority="393" operator="containsText" text="S">
      <formula>NOT(ISERROR(SEARCH("S",B49)))</formula>
    </cfRule>
  </conditionalFormatting>
  <conditionalFormatting sqref="B53:B54">
    <cfRule type="containsText" dxfId="371" priority="382" operator="containsText" text="E">
      <formula>NOT(ISERROR(SEARCH("E",B53)))</formula>
    </cfRule>
    <cfRule type="containsText" dxfId="370" priority="383" operator="containsText" text="D">
      <formula>NOT(ISERROR(SEARCH("D",B53)))</formula>
    </cfRule>
    <cfRule type="containsText" dxfId="369" priority="384" operator="containsText" text="G">
      <formula>NOT(ISERROR(SEARCH("G",B53)))</formula>
    </cfRule>
    <cfRule type="containsText" dxfId="368" priority="385" operator="containsText" text="S">
      <formula>NOT(ISERROR(SEARCH("S",B53)))</formula>
    </cfRule>
    <cfRule type="containsText" dxfId="367" priority="378" operator="containsText" text="N">
      <formula>NOT(ISERROR(SEARCH("N",B53)))</formula>
    </cfRule>
    <cfRule type="containsText" dxfId="366" priority="379" operator="containsText" text="C">
      <formula>NOT(ISERROR(SEARCH("C",B53)))</formula>
    </cfRule>
    <cfRule type="containsText" dxfId="365" priority="380" operator="containsText" text="F">
      <formula>NOT(ISERROR(SEARCH("F",B53)))</formula>
    </cfRule>
    <cfRule type="containsText" dxfId="364" priority="381" operator="containsText" text="P">
      <formula>NOT(ISERROR(SEARCH("P",B53)))</formula>
    </cfRule>
  </conditionalFormatting>
  <conditionalFormatting sqref="B57:B58">
    <cfRule type="containsText" dxfId="363" priority="377" operator="containsText" text="S">
      <formula>NOT(ISERROR(SEARCH("S",B57)))</formula>
    </cfRule>
    <cfRule type="containsText" dxfId="362" priority="376" operator="containsText" text="G">
      <formula>NOT(ISERROR(SEARCH("G",B57)))</formula>
    </cfRule>
    <cfRule type="containsText" dxfId="361" priority="375" operator="containsText" text="D">
      <formula>NOT(ISERROR(SEARCH("D",B57)))</formula>
    </cfRule>
    <cfRule type="containsText" dxfId="360" priority="374" operator="containsText" text="E">
      <formula>NOT(ISERROR(SEARCH("E",B57)))</formula>
    </cfRule>
    <cfRule type="containsText" dxfId="359" priority="373" operator="containsText" text="P">
      <formula>NOT(ISERROR(SEARCH("P",B57)))</formula>
    </cfRule>
    <cfRule type="containsText" dxfId="358" priority="372" operator="containsText" text="F">
      <formula>NOT(ISERROR(SEARCH("F",B57)))</formula>
    </cfRule>
    <cfRule type="containsText" dxfId="357" priority="371" operator="containsText" text="C">
      <formula>NOT(ISERROR(SEARCH("C",B57)))</formula>
    </cfRule>
    <cfRule type="containsText" dxfId="356" priority="370" operator="containsText" text="N">
      <formula>NOT(ISERROR(SEARCH("N",B57)))</formula>
    </cfRule>
  </conditionalFormatting>
  <conditionalFormatting sqref="B61:B62">
    <cfRule type="containsText" dxfId="355" priority="362" operator="containsText" text="N">
      <formula>NOT(ISERROR(SEARCH("N",B61)))</formula>
    </cfRule>
    <cfRule type="containsText" dxfId="354" priority="363" operator="containsText" text="C">
      <formula>NOT(ISERROR(SEARCH("C",B61)))</formula>
    </cfRule>
    <cfRule type="containsText" dxfId="353" priority="364" operator="containsText" text="F">
      <formula>NOT(ISERROR(SEARCH("F",B61)))</formula>
    </cfRule>
    <cfRule type="containsText" dxfId="352" priority="366" operator="containsText" text="E">
      <formula>NOT(ISERROR(SEARCH("E",B61)))</formula>
    </cfRule>
    <cfRule type="containsText" dxfId="351" priority="365" operator="containsText" text="P">
      <formula>NOT(ISERROR(SEARCH("P",B61)))</formula>
    </cfRule>
    <cfRule type="containsText" dxfId="350" priority="369" operator="containsText" text="S">
      <formula>NOT(ISERROR(SEARCH("S",B61)))</formula>
    </cfRule>
    <cfRule type="containsText" dxfId="349" priority="368" operator="containsText" text="G">
      <formula>NOT(ISERROR(SEARCH("G",B61)))</formula>
    </cfRule>
    <cfRule type="containsText" dxfId="348" priority="367" operator="containsText" text="D">
      <formula>NOT(ISERROR(SEARCH("D",B61)))</formula>
    </cfRule>
  </conditionalFormatting>
  <conditionalFormatting sqref="B65:B66">
    <cfRule type="containsText" dxfId="347" priority="361" operator="containsText" text="S">
      <formula>NOT(ISERROR(SEARCH("S",B65)))</formula>
    </cfRule>
    <cfRule type="containsText" dxfId="346" priority="354" operator="containsText" text="N">
      <formula>NOT(ISERROR(SEARCH("N",B65)))</formula>
    </cfRule>
    <cfRule type="containsText" dxfId="345" priority="355" operator="containsText" text="C">
      <formula>NOT(ISERROR(SEARCH("C",B65)))</formula>
    </cfRule>
    <cfRule type="containsText" dxfId="344" priority="357" operator="containsText" text="P">
      <formula>NOT(ISERROR(SEARCH("P",B65)))</formula>
    </cfRule>
    <cfRule type="containsText" dxfId="343" priority="358" operator="containsText" text="E">
      <formula>NOT(ISERROR(SEARCH("E",B65)))</formula>
    </cfRule>
    <cfRule type="containsText" dxfId="342" priority="359" operator="containsText" text="D">
      <formula>NOT(ISERROR(SEARCH("D",B65)))</formula>
    </cfRule>
    <cfRule type="containsText" dxfId="341" priority="360" operator="containsText" text="G">
      <formula>NOT(ISERROR(SEARCH("G",B65)))</formula>
    </cfRule>
    <cfRule type="containsText" dxfId="340" priority="356" operator="containsText" text="F">
      <formula>NOT(ISERROR(SEARCH("F",B65)))</formula>
    </cfRule>
  </conditionalFormatting>
  <conditionalFormatting sqref="B69:B70">
    <cfRule type="containsText" dxfId="339" priority="346" operator="containsText" text="N">
      <formula>NOT(ISERROR(SEARCH("N",B69)))</formula>
    </cfRule>
    <cfRule type="containsText" dxfId="338" priority="351" operator="containsText" text="D">
      <formula>NOT(ISERROR(SEARCH("D",B69)))</formula>
    </cfRule>
    <cfRule type="containsText" dxfId="337" priority="352" operator="containsText" text="G">
      <formula>NOT(ISERROR(SEARCH("G",B69)))</formula>
    </cfRule>
    <cfRule type="containsText" dxfId="336" priority="353" operator="containsText" text="S">
      <formula>NOT(ISERROR(SEARCH("S",B69)))</formula>
    </cfRule>
    <cfRule type="containsText" dxfId="335" priority="350" operator="containsText" text="E">
      <formula>NOT(ISERROR(SEARCH("E",B69)))</formula>
    </cfRule>
    <cfRule type="containsText" dxfId="334" priority="348" operator="containsText" text="F">
      <formula>NOT(ISERROR(SEARCH("F",B69)))</formula>
    </cfRule>
    <cfRule type="containsText" dxfId="333" priority="347" operator="containsText" text="C">
      <formula>NOT(ISERROR(SEARCH("C",B69)))</formula>
    </cfRule>
    <cfRule type="containsText" dxfId="332" priority="349" operator="containsText" text="P">
      <formula>NOT(ISERROR(SEARCH("P",B69)))</formula>
    </cfRule>
  </conditionalFormatting>
  <conditionalFormatting sqref="B73:B74">
    <cfRule type="containsText" dxfId="331" priority="340" operator="containsText" text="F">
      <formula>NOT(ISERROR(SEARCH("F",B73)))</formula>
    </cfRule>
    <cfRule type="containsText" dxfId="330" priority="341" operator="containsText" text="P">
      <formula>NOT(ISERROR(SEARCH("P",B73)))</formula>
    </cfRule>
    <cfRule type="containsText" dxfId="329" priority="345" operator="containsText" text="S">
      <formula>NOT(ISERROR(SEARCH("S",B73)))</formula>
    </cfRule>
    <cfRule type="containsText" dxfId="328" priority="342" operator="containsText" text="E">
      <formula>NOT(ISERROR(SEARCH("E",B73)))</formula>
    </cfRule>
    <cfRule type="containsText" dxfId="327" priority="343" operator="containsText" text="D">
      <formula>NOT(ISERROR(SEARCH("D",B73)))</formula>
    </cfRule>
    <cfRule type="containsText" dxfId="326" priority="344" operator="containsText" text="G">
      <formula>NOT(ISERROR(SEARCH("G",B73)))</formula>
    </cfRule>
    <cfRule type="containsText" dxfId="325" priority="338" operator="containsText" text="N">
      <formula>NOT(ISERROR(SEARCH("N",B73)))</formula>
    </cfRule>
    <cfRule type="containsText" dxfId="324" priority="339" operator="containsText" text="C">
      <formula>NOT(ISERROR(SEARCH("C",B73)))</formula>
    </cfRule>
  </conditionalFormatting>
  <conditionalFormatting sqref="B77:B78">
    <cfRule type="containsText" dxfId="323" priority="336" operator="containsText" text="G">
      <formula>NOT(ISERROR(SEARCH("G",B77)))</formula>
    </cfRule>
    <cfRule type="containsText" dxfId="322" priority="330" operator="containsText" text="N">
      <formula>NOT(ISERROR(SEARCH("N",B77)))</formula>
    </cfRule>
    <cfRule type="containsText" dxfId="321" priority="337" operator="containsText" text="S">
      <formula>NOT(ISERROR(SEARCH("S",B77)))</formula>
    </cfRule>
    <cfRule type="containsText" dxfId="320" priority="335" operator="containsText" text="D">
      <formula>NOT(ISERROR(SEARCH("D",B77)))</formula>
    </cfRule>
    <cfRule type="containsText" dxfId="319" priority="333" operator="containsText" text="P">
      <formula>NOT(ISERROR(SEARCH("P",B77)))</formula>
    </cfRule>
    <cfRule type="containsText" dxfId="318" priority="332" operator="containsText" text="F">
      <formula>NOT(ISERROR(SEARCH("F",B77)))</formula>
    </cfRule>
    <cfRule type="containsText" dxfId="317" priority="331" operator="containsText" text="C">
      <formula>NOT(ISERROR(SEARCH("C",B77)))</formula>
    </cfRule>
    <cfRule type="containsText" dxfId="316" priority="334" operator="containsText" text="E">
      <formula>NOT(ISERROR(SEARCH("E",B77)))</formula>
    </cfRule>
  </conditionalFormatting>
  <conditionalFormatting sqref="B81:B82">
    <cfRule type="containsText" dxfId="315" priority="326" operator="containsText" text="E">
      <formula>NOT(ISERROR(SEARCH("E",B81)))</formula>
    </cfRule>
    <cfRule type="containsText" dxfId="314" priority="325" operator="containsText" text="P">
      <formula>NOT(ISERROR(SEARCH("P",B81)))</formula>
    </cfRule>
    <cfRule type="containsText" dxfId="313" priority="324" operator="containsText" text="F">
      <formula>NOT(ISERROR(SEARCH("F",B81)))</formula>
    </cfRule>
    <cfRule type="containsText" dxfId="312" priority="322" operator="containsText" text="N">
      <formula>NOT(ISERROR(SEARCH("N",B81)))</formula>
    </cfRule>
    <cfRule type="containsText" dxfId="311" priority="327" operator="containsText" text="D">
      <formula>NOT(ISERROR(SEARCH("D",B81)))</formula>
    </cfRule>
    <cfRule type="containsText" dxfId="310" priority="328" operator="containsText" text="G">
      <formula>NOT(ISERROR(SEARCH("G",B81)))</formula>
    </cfRule>
    <cfRule type="containsText" dxfId="309" priority="323" operator="containsText" text="C">
      <formula>NOT(ISERROR(SEARCH("C",B81)))</formula>
    </cfRule>
    <cfRule type="containsText" dxfId="308" priority="329" operator="containsText" text="S">
      <formula>NOT(ISERROR(SEARCH("S",B81)))</formula>
    </cfRule>
  </conditionalFormatting>
  <conditionalFormatting sqref="B85:B86">
    <cfRule type="containsText" dxfId="307" priority="320" operator="containsText" text="G">
      <formula>NOT(ISERROR(SEARCH("G",B85)))</formula>
    </cfRule>
    <cfRule type="containsText" dxfId="306" priority="321" operator="containsText" text="S">
      <formula>NOT(ISERROR(SEARCH("S",B85)))</formula>
    </cfRule>
    <cfRule type="containsText" dxfId="305" priority="319" operator="containsText" text="D">
      <formula>NOT(ISERROR(SEARCH("D",B85)))</formula>
    </cfRule>
    <cfRule type="containsText" dxfId="304" priority="318" operator="containsText" text="E">
      <formula>NOT(ISERROR(SEARCH("E",B85)))</formula>
    </cfRule>
    <cfRule type="containsText" dxfId="303" priority="317" operator="containsText" text="P">
      <formula>NOT(ISERROR(SEARCH("P",B85)))</formula>
    </cfRule>
    <cfRule type="containsText" dxfId="302" priority="316" operator="containsText" text="F">
      <formula>NOT(ISERROR(SEARCH("F",B85)))</formula>
    </cfRule>
    <cfRule type="containsText" dxfId="301" priority="315" operator="containsText" text="C">
      <formula>NOT(ISERROR(SEARCH("C",B85)))</formula>
    </cfRule>
    <cfRule type="containsText" dxfId="300" priority="314" operator="containsText" text="N">
      <formula>NOT(ISERROR(SEARCH("N",B85)))</formula>
    </cfRule>
  </conditionalFormatting>
  <conditionalFormatting sqref="B89:B90">
    <cfRule type="containsText" dxfId="299" priority="306" operator="containsText" text="N">
      <formula>NOT(ISERROR(SEARCH("N",B89)))</formula>
    </cfRule>
    <cfRule type="containsText" dxfId="298" priority="307" operator="containsText" text="C">
      <formula>NOT(ISERROR(SEARCH("C",B89)))</formula>
    </cfRule>
    <cfRule type="containsText" dxfId="297" priority="310" operator="containsText" text="E">
      <formula>NOT(ISERROR(SEARCH("E",B89)))</formula>
    </cfRule>
    <cfRule type="containsText" dxfId="296" priority="309" operator="containsText" text="P">
      <formula>NOT(ISERROR(SEARCH("P",B89)))</formula>
    </cfRule>
    <cfRule type="containsText" dxfId="295" priority="311" operator="containsText" text="D">
      <formula>NOT(ISERROR(SEARCH("D",B89)))</formula>
    </cfRule>
    <cfRule type="containsText" dxfId="294" priority="312" operator="containsText" text="G">
      <formula>NOT(ISERROR(SEARCH("G",B89)))</formula>
    </cfRule>
    <cfRule type="containsText" dxfId="293" priority="313" operator="containsText" text="S">
      <formula>NOT(ISERROR(SEARCH("S",B89)))</formula>
    </cfRule>
    <cfRule type="containsText" dxfId="292" priority="308" operator="containsText" text="F">
      <formula>NOT(ISERROR(SEARCH("F",B89)))</formula>
    </cfRule>
  </conditionalFormatting>
  <conditionalFormatting sqref="B93:B94">
    <cfRule type="containsText" dxfId="291" priority="298" operator="containsText" text="N">
      <formula>NOT(ISERROR(SEARCH("N",B93)))</formula>
    </cfRule>
    <cfRule type="containsText" dxfId="290" priority="301" operator="containsText" text="P">
      <formula>NOT(ISERROR(SEARCH("P",B93)))</formula>
    </cfRule>
    <cfRule type="containsText" dxfId="289" priority="300" operator="containsText" text="F">
      <formula>NOT(ISERROR(SEARCH("F",B93)))</formula>
    </cfRule>
    <cfRule type="containsText" dxfId="288" priority="303" operator="containsText" text="D">
      <formula>NOT(ISERROR(SEARCH("D",B93)))</formula>
    </cfRule>
    <cfRule type="containsText" dxfId="287" priority="304" operator="containsText" text="G">
      <formula>NOT(ISERROR(SEARCH("G",B93)))</formula>
    </cfRule>
    <cfRule type="containsText" dxfId="286" priority="299" operator="containsText" text="C">
      <formula>NOT(ISERROR(SEARCH("C",B93)))</formula>
    </cfRule>
    <cfRule type="containsText" dxfId="285" priority="302" operator="containsText" text="E">
      <formula>NOT(ISERROR(SEARCH("E",B93)))</formula>
    </cfRule>
    <cfRule type="containsText" dxfId="284" priority="305" operator="containsText" text="S">
      <formula>NOT(ISERROR(SEARCH("S",B93)))</formula>
    </cfRule>
  </conditionalFormatting>
  <conditionalFormatting sqref="B97:B98">
    <cfRule type="containsText" dxfId="283" priority="293" operator="containsText" text="P">
      <formula>NOT(ISERROR(SEARCH("P",B97)))</formula>
    </cfRule>
    <cfRule type="containsText" dxfId="282" priority="292" operator="containsText" text="F">
      <formula>NOT(ISERROR(SEARCH("F",B97)))</formula>
    </cfRule>
    <cfRule type="containsText" dxfId="281" priority="290" operator="containsText" text="N">
      <formula>NOT(ISERROR(SEARCH("N",B97)))</formula>
    </cfRule>
    <cfRule type="containsText" dxfId="280" priority="295" operator="containsText" text="D">
      <formula>NOT(ISERROR(SEARCH("D",B97)))</formula>
    </cfRule>
    <cfRule type="containsText" dxfId="279" priority="291" operator="containsText" text="C">
      <formula>NOT(ISERROR(SEARCH("C",B97)))</formula>
    </cfRule>
    <cfRule type="containsText" dxfId="278" priority="297" operator="containsText" text="S">
      <formula>NOT(ISERROR(SEARCH("S",B97)))</formula>
    </cfRule>
    <cfRule type="containsText" dxfId="277" priority="296" operator="containsText" text="G">
      <formula>NOT(ISERROR(SEARCH("G",B97)))</formula>
    </cfRule>
    <cfRule type="containsText" dxfId="276" priority="294" operator="containsText" text="E">
      <formula>NOT(ISERROR(SEARCH("E",B97)))</formula>
    </cfRule>
  </conditionalFormatting>
  <conditionalFormatting sqref="B101:B102">
    <cfRule type="containsText" dxfId="275" priority="289" operator="containsText" text="S">
      <formula>NOT(ISERROR(SEARCH("S",B101)))</formula>
    </cfRule>
    <cfRule type="containsText" dxfId="274" priority="288" operator="containsText" text="G">
      <formula>NOT(ISERROR(SEARCH("G",B101)))</formula>
    </cfRule>
    <cfRule type="containsText" dxfId="273" priority="287" operator="containsText" text="D">
      <formula>NOT(ISERROR(SEARCH("D",B101)))</formula>
    </cfRule>
    <cfRule type="containsText" dxfId="272" priority="286" operator="containsText" text="E">
      <formula>NOT(ISERROR(SEARCH("E",B101)))</formula>
    </cfRule>
    <cfRule type="containsText" dxfId="271" priority="285" operator="containsText" text="P">
      <formula>NOT(ISERROR(SEARCH("P",B101)))</formula>
    </cfRule>
    <cfRule type="containsText" dxfId="270" priority="284" operator="containsText" text="F">
      <formula>NOT(ISERROR(SEARCH("F",B101)))</formula>
    </cfRule>
    <cfRule type="containsText" dxfId="269" priority="283" operator="containsText" text="C">
      <formula>NOT(ISERROR(SEARCH("C",B101)))</formula>
    </cfRule>
    <cfRule type="containsText" dxfId="268" priority="282" operator="containsText" text="N">
      <formula>NOT(ISERROR(SEARCH("N",B101)))</formula>
    </cfRule>
  </conditionalFormatting>
  <conditionalFormatting sqref="B105:B106">
    <cfRule type="containsText" dxfId="267" priority="276" operator="containsText" text="F">
      <formula>NOT(ISERROR(SEARCH("F",B105)))</formula>
    </cfRule>
    <cfRule type="containsText" dxfId="266" priority="277" operator="containsText" text="P">
      <formula>NOT(ISERROR(SEARCH("P",B105)))</formula>
    </cfRule>
    <cfRule type="containsText" dxfId="265" priority="278" operator="containsText" text="E">
      <formula>NOT(ISERROR(SEARCH("E",B105)))</formula>
    </cfRule>
    <cfRule type="containsText" dxfId="264" priority="279" operator="containsText" text="D">
      <formula>NOT(ISERROR(SEARCH("D",B105)))</formula>
    </cfRule>
    <cfRule type="containsText" dxfId="263" priority="280" operator="containsText" text="G">
      <formula>NOT(ISERROR(SEARCH("G",B105)))</formula>
    </cfRule>
    <cfRule type="containsText" dxfId="262" priority="281" operator="containsText" text="S">
      <formula>NOT(ISERROR(SEARCH("S",B105)))</formula>
    </cfRule>
    <cfRule type="containsText" dxfId="261" priority="274" operator="containsText" text="N">
      <formula>NOT(ISERROR(SEARCH("N",B105)))</formula>
    </cfRule>
    <cfRule type="containsText" dxfId="260" priority="275" operator="containsText" text="C">
      <formula>NOT(ISERROR(SEARCH("C",B105)))</formula>
    </cfRule>
  </conditionalFormatting>
  <conditionalFormatting sqref="C21:E22 C25:E26 C29:E30 C33:E34 C37:E38 C41:E42 C45:E46 C49:E50 C53:E54 C57:E58 C61:E62 C65:E66 C69:E70 C73:E74 C77:E78 C81:E82 C85:E86 C89:E90 D91:E91 C93:E94 C97:E98 C101:E102 C105:E106">
    <cfRule type="containsBlanks" dxfId="259" priority="86">
      <formula>LEN(TRIM(C21))=0</formula>
    </cfRule>
    <cfRule type="notContainsBlanks" dxfId="258" priority="733">
      <formula>LEN(TRIM(C21))&gt;0</formula>
    </cfRule>
  </conditionalFormatting>
  <conditionalFormatting sqref="F21">
    <cfRule type="beginsWith" dxfId="257" priority="88" operator="beginsWith" text="N">
      <formula>LEFT(F21,LEN("N"))="N"</formula>
    </cfRule>
    <cfRule type="beginsWith" dxfId="256" priority="89" operator="beginsWith" text="B">
      <formula>LEFT(F21,LEN("B"))="B"</formula>
    </cfRule>
  </conditionalFormatting>
  <conditionalFormatting sqref="F25">
    <cfRule type="beginsWith" dxfId="255" priority="84" operator="beginsWith" text="B">
      <formula>LEFT(F25,LEN("B"))="B"</formula>
    </cfRule>
    <cfRule type="beginsWith" dxfId="254" priority="83" operator="beginsWith" text="N">
      <formula>LEFT(F25,LEN("N"))="N"</formula>
    </cfRule>
  </conditionalFormatting>
  <conditionalFormatting sqref="F29">
    <cfRule type="beginsWith" dxfId="253" priority="82" operator="beginsWith" text="B">
      <formula>LEFT(F29,LEN("B"))="B"</formula>
    </cfRule>
    <cfRule type="beginsWith" dxfId="252" priority="81" operator="beginsWith" text="N">
      <formula>LEFT(F29,LEN("N"))="N"</formula>
    </cfRule>
  </conditionalFormatting>
  <conditionalFormatting sqref="F33">
    <cfRule type="beginsWith" dxfId="251" priority="79" operator="beginsWith" text="N">
      <formula>LEFT(F33,LEN("N"))="N"</formula>
    </cfRule>
    <cfRule type="beginsWith" dxfId="250" priority="80" operator="beginsWith" text="B">
      <formula>LEFT(F33,LEN("B"))="B"</formula>
    </cfRule>
  </conditionalFormatting>
  <conditionalFormatting sqref="F37">
    <cfRule type="beginsWith" dxfId="249" priority="77" operator="beginsWith" text="N">
      <formula>LEFT(F37,LEN("N"))="N"</formula>
    </cfRule>
    <cfRule type="beginsWith" dxfId="248" priority="78" operator="beginsWith" text="B">
      <formula>LEFT(F37,LEN("B"))="B"</formula>
    </cfRule>
  </conditionalFormatting>
  <conditionalFormatting sqref="F41">
    <cfRule type="beginsWith" dxfId="247" priority="75" operator="beginsWith" text="N">
      <formula>LEFT(F41,LEN("N"))="N"</formula>
    </cfRule>
    <cfRule type="beginsWith" dxfId="246" priority="76" operator="beginsWith" text="B">
      <formula>LEFT(F41,LEN("B"))="B"</formula>
    </cfRule>
  </conditionalFormatting>
  <conditionalFormatting sqref="F45">
    <cfRule type="beginsWith" dxfId="245" priority="73" operator="beginsWith" text="N">
      <formula>LEFT(F45,LEN("N"))="N"</formula>
    </cfRule>
    <cfRule type="beginsWith" dxfId="244" priority="74" operator="beginsWith" text="B">
      <formula>LEFT(F45,LEN("B"))="B"</formula>
    </cfRule>
  </conditionalFormatting>
  <conditionalFormatting sqref="F49">
    <cfRule type="beginsWith" dxfId="243" priority="72" operator="beginsWith" text="B">
      <formula>LEFT(F49,LEN("B"))="B"</formula>
    </cfRule>
    <cfRule type="beginsWith" dxfId="242" priority="71" operator="beginsWith" text="N">
      <formula>LEFT(F49,LEN("N"))="N"</formula>
    </cfRule>
  </conditionalFormatting>
  <conditionalFormatting sqref="F53">
    <cfRule type="beginsWith" dxfId="241" priority="70" operator="beginsWith" text="B">
      <formula>LEFT(F53,LEN("B"))="B"</formula>
    </cfRule>
    <cfRule type="beginsWith" dxfId="240" priority="69" operator="beginsWith" text="N">
      <formula>LEFT(F53,LEN("N"))="N"</formula>
    </cfRule>
  </conditionalFormatting>
  <conditionalFormatting sqref="F57">
    <cfRule type="beginsWith" dxfId="239" priority="67" operator="beginsWith" text="N">
      <formula>LEFT(F57,LEN("N"))="N"</formula>
    </cfRule>
    <cfRule type="beginsWith" dxfId="238" priority="68" operator="beginsWith" text="B">
      <formula>LEFT(F57,LEN("B"))="B"</formula>
    </cfRule>
  </conditionalFormatting>
  <conditionalFormatting sqref="F61">
    <cfRule type="beginsWith" dxfId="237" priority="65" operator="beginsWith" text="N">
      <formula>LEFT(F61,LEN("N"))="N"</formula>
    </cfRule>
    <cfRule type="beginsWith" dxfId="236" priority="66" operator="beginsWith" text="B">
      <formula>LEFT(F61,LEN("B"))="B"</formula>
    </cfRule>
  </conditionalFormatting>
  <conditionalFormatting sqref="F65">
    <cfRule type="beginsWith" dxfId="235" priority="64" operator="beginsWith" text="B">
      <formula>LEFT(F65,LEN("B"))="B"</formula>
    </cfRule>
    <cfRule type="beginsWith" dxfId="234" priority="63" operator="beginsWith" text="N">
      <formula>LEFT(F65,LEN("N"))="N"</formula>
    </cfRule>
  </conditionalFormatting>
  <conditionalFormatting sqref="F69">
    <cfRule type="beginsWith" dxfId="233" priority="62" operator="beginsWith" text="B">
      <formula>LEFT(F69,LEN("B"))="B"</formula>
    </cfRule>
    <cfRule type="beginsWith" dxfId="232" priority="61" operator="beginsWith" text="N">
      <formula>LEFT(F69,LEN("N"))="N"</formula>
    </cfRule>
  </conditionalFormatting>
  <conditionalFormatting sqref="F73">
    <cfRule type="beginsWith" dxfId="231" priority="59" operator="beginsWith" text="N">
      <formula>LEFT(F73,LEN("N"))="N"</formula>
    </cfRule>
    <cfRule type="beginsWith" dxfId="230" priority="60" operator="beginsWith" text="B">
      <formula>LEFT(F73,LEN("B"))="B"</formula>
    </cfRule>
  </conditionalFormatting>
  <conditionalFormatting sqref="F77">
    <cfRule type="beginsWith" dxfId="229" priority="58" operator="beginsWith" text="B">
      <formula>LEFT(F77,LEN("B"))="B"</formula>
    </cfRule>
    <cfRule type="beginsWith" dxfId="228" priority="57" operator="beginsWith" text="N">
      <formula>LEFT(F77,LEN("N"))="N"</formula>
    </cfRule>
  </conditionalFormatting>
  <conditionalFormatting sqref="F81">
    <cfRule type="beginsWith" dxfId="227" priority="56" operator="beginsWith" text="B">
      <formula>LEFT(F81,LEN("B"))="B"</formula>
    </cfRule>
    <cfRule type="beginsWith" dxfId="226" priority="55" operator="beginsWith" text="N">
      <formula>LEFT(F81,LEN("N"))="N"</formula>
    </cfRule>
  </conditionalFormatting>
  <conditionalFormatting sqref="F85">
    <cfRule type="beginsWith" dxfId="225" priority="54" operator="beginsWith" text="B">
      <formula>LEFT(F85,LEN("B"))="B"</formula>
    </cfRule>
    <cfRule type="beginsWith" dxfId="224" priority="53" operator="beginsWith" text="N">
      <formula>LEFT(F85,LEN("N"))="N"</formula>
    </cfRule>
  </conditionalFormatting>
  <conditionalFormatting sqref="F89">
    <cfRule type="beginsWith" dxfId="223" priority="51" operator="beginsWith" text="N">
      <formula>LEFT(F89,LEN("N"))="N"</formula>
    </cfRule>
    <cfRule type="beginsWith" dxfId="222" priority="52" operator="beginsWith" text="B">
      <formula>LEFT(F89,LEN("B"))="B"</formula>
    </cfRule>
  </conditionalFormatting>
  <conditionalFormatting sqref="F93">
    <cfRule type="beginsWith" dxfId="221" priority="49" operator="beginsWith" text="N">
      <formula>LEFT(F93,LEN("N"))="N"</formula>
    </cfRule>
    <cfRule type="beginsWith" dxfId="220" priority="50" operator="beginsWith" text="B">
      <formula>LEFT(F93,LEN("B"))="B"</formula>
    </cfRule>
  </conditionalFormatting>
  <conditionalFormatting sqref="F97">
    <cfRule type="beginsWith" dxfId="219" priority="48" operator="beginsWith" text="B">
      <formula>LEFT(F97,LEN("B"))="B"</formula>
    </cfRule>
    <cfRule type="beginsWith" dxfId="218" priority="47" operator="beginsWith" text="N">
      <formula>LEFT(F97,LEN("N"))="N"</formula>
    </cfRule>
  </conditionalFormatting>
  <conditionalFormatting sqref="F101">
    <cfRule type="beginsWith" dxfId="217" priority="45" operator="beginsWith" text="N">
      <formula>LEFT(F101,LEN("N"))="N"</formula>
    </cfRule>
    <cfRule type="beginsWith" dxfId="216" priority="46" operator="beginsWith" text="B">
      <formula>LEFT(F101,LEN("B"))="B"</formula>
    </cfRule>
  </conditionalFormatting>
  <conditionalFormatting sqref="F105">
    <cfRule type="beginsWith" dxfId="215" priority="43" operator="beginsWith" text="N">
      <formula>LEFT(F105,LEN("N"))="N"</formula>
    </cfRule>
    <cfRule type="beginsWith" dxfId="214" priority="44" operator="beginsWith" text="B">
      <formula>LEFT(F105,LEN("B"))="B"</formula>
    </cfRule>
  </conditionalFormatting>
  <conditionalFormatting sqref="G23">
    <cfRule type="beginsWith" dxfId="213" priority="41" operator="beginsWith" text="N">
      <formula>LEFT(G23,LEN("N"))="N"</formula>
    </cfRule>
    <cfRule type="beginsWith" dxfId="212" priority="42" operator="beginsWith" text="B">
      <formula>LEFT(G23,LEN("B"))="B"</formula>
    </cfRule>
  </conditionalFormatting>
  <conditionalFormatting sqref="G27">
    <cfRule type="beginsWith" dxfId="211" priority="39" operator="beginsWith" text="N">
      <formula>LEFT(G27,LEN("N"))="N"</formula>
    </cfRule>
    <cfRule type="beginsWith" dxfId="210" priority="40" operator="beginsWith" text="B">
      <formula>LEFT(G27,LEN("B"))="B"</formula>
    </cfRule>
  </conditionalFormatting>
  <conditionalFormatting sqref="G31">
    <cfRule type="beginsWith" dxfId="209" priority="38" operator="beginsWith" text="B">
      <formula>LEFT(G31,LEN("B"))="B"</formula>
    </cfRule>
    <cfRule type="beginsWith" dxfId="208" priority="37" operator="beginsWith" text="N">
      <formula>LEFT(G31,LEN("N"))="N"</formula>
    </cfRule>
  </conditionalFormatting>
  <conditionalFormatting sqref="G35">
    <cfRule type="beginsWith" dxfId="207" priority="36" operator="beginsWith" text="B">
      <formula>LEFT(G35,LEN("B"))="B"</formula>
    </cfRule>
    <cfRule type="beginsWith" dxfId="206" priority="35" operator="beginsWith" text="N">
      <formula>LEFT(G35,LEN("N"))="N"</formula>
    </cfRule>
  </conditionalFormatting>
  <conditionalFormatting sqref="G39">
    <cfRule type="beginsWith" dxfId="205" priority="34" operator="beginsWith" text="B">
      <formula>LEFT(G39,LEN("B"))="B"</formula>
    </cfRule>
    <cfRule type="beginsWith" dxfId="204" priority="33" operator="beginsWith" text="N">
      <formula>LEFT(G39,LEN("N"))="N"</formula>
    </cfRule>
  </conditionalFormatting>
  <conditionalFormatting sqref="G43">
    <cfRule type="beginsWith" dxfId="203" priority="31" operator="beginsWith" text="N">
      <formula>LEFT(G43,LEN("N"))="N"</formula>
    </cfRule>
    <cfRule type="beginsWith" dxfId="202" priority="32" operator="beginsWith" text="B">
      <formula>LEFT(G43,LEN("B"))="B"</formula>
    </cfRule>
  </conditionalFormatting>
  <conditionalFormatting sqref="G47">
    <cfRule type="beginsWith" dxfId="201" priority="29" operator="beginsWith" text="N">
      <formula>LEFT(G47,LEN("N"))="N"</formula>
    </cfRule>
    <cfRule type="beginsWith" dxfId="200" priority="30" operator="beginsWith" text="B">
      <formula>LEFT(G47,LEN("B"))="B"</formula>
    </cfRule>
  </conditionalFormatting>
  <conditionalFormatting sqref="G51">
    <cfRule type="beginsWith" dxfId="199" priority="28" operator="beginsWith" text="B">
      <formula>LEFT(G51,LEN("B"))="B"</formula>
    </cfRule>
    <cfRule type="beginsWith" dxfId="198" priority="27" operator="beginsWith" text="N">
      <formula>LEFT(G51,LEN("N"))="N"</formula>
    </cfRule>
  </conditionalFormatting>
  <conditionalFormatting sqref="G55">
    <cfRule type="beginsWith" dxfId="197" priority="26" operator="beginsWith" text="B">
      <formula>LEFT(G55,LEN("B"))="B"</formula>
    </cfRule>
    <cfRule type="beginsWith" dxfId="196" priority="25" operator="beginsWith" text="N">
      <formula>LEFT(G55,LEN("N"))="N"</formula>
    </cfRule>
  </conditionalFormatting>
  <conditionalFormatting sqref="G59">
    <cfRule type="beginsWith" dxfId="195" priority="23" operator="beginsWith" text="N">
      <formula>LEFT(G59,LEN("N"))="N"</formula>
    </cfRule>
    <cfRule type="beginsWith" dxfId="194" priority="24" operator="beginsWith" text="B">
      <formula>LEFT(G59,LEN("B"))="B"</formula>
    </cfRule>
  </conditionalFormatting>
  <conditionalFormatting sqref="G63">
    <cfRule type="beginsWith" dxfId="193" priority="21" operator="beginsWith" text="N">
      <formula>LEFT(G63,LEN("N"))="N"</formula>
    </cfRule>
    <cfRule type="beginsWith" dxfId="192" priority="22" operator="beginsWith" text="B">
      <formula>LEFT(G63,LEN("B"))="B"</formula>
    </cfRule>
  </conditionalFormatting>
  <conditionalFormatting sqref="G67">
    <cfRule type="beginsWith" dxfId="191" priority="19" operator="beginsWith" text="N">
      <formula>LEFT(G67,LEN("N"))="N"</formula>
    </cfRule>
    <cfRule type="beginsWith" dxfId="190" priority="20" operator="beginsWith" text="B">
      <formula>LEFT(G67,LEN("B"))="B"</formula>
    </cfRule>
  </conditionalFormatting>
  <conditionalFormatting sqref="G71">
    <cfRule type="beginsWith" dxfId="189" priority="17" operator="beginsWith" text="N">
      <formula>LEFT(G71,LEN("N"))="N"</formula>
    </cfRule>
    <cfRule type="beginsWith" dxfId="188" priority="18" operator="beginsWith" text="B">
      <formula>LEFT(G71,LEN("B"))="B"</formula>
    </cfRule>
  </conditionalFormatting>
  <conditionalFormatting sqref="G75">
    <cfRule type="beginsWith" dxfId="187" priority="15" operator="beginsWith" text="N">
      <formula>LEFT(G75,LEN("N"))="N"</formula>
    </cfRule>
    <cfRule type="beginsWith" dxfId="186" priority="16" operator="beginsWith" text="B">
      <formula>LEFT(G75,LEN("B"))="B"</formula>
    </cfRule>
  </conditionalFormatting>
  <conditionalFormatting sqref="G79">
    <cfRule type="beginsWith" dxfId="185" priority="13" operator="beginsWith" text="N">
      <formula>LEFT(G79,LEN("N"))="N"</formula>
    </cfRule>
    <cfRule type="beginsWith" dxfId="184" priority="14" operator="beginsWith" text="B">
      <formula>LEFT(G79,LEN("B"))="B"</formula>
    </cfRule>
  </conditionalFormatting>
  <conditionalFormatting sqref="G83">
    <cfRule type="beginsWith" dxfId="183" priority="12" operator="beginsWith" text="B">
      <formula>LEFT(G83,LEN("B"))="B"</formula>
    </cfRule>
    <cfRule type="beginsWith" dxfId="182" priority="11" operator="beginsWith" text="N">
      <formula>LEFT(G83,LEN("N"))="N"</formula>
    </cfRule>
  </conditionalFormatting>
  <conditionalFormatting sqref="G87">
    <cfRule type="beginsWith" dxfId="181" priority="10" operator="beginsWith" text="B">
      <formula>LEFT(G87,LEN("B"))="B"</formula>
    </cfRule>
    <cfRule type="beginsWith" dxfId="180" priority="9" operator="beginsWith" text="N">
      <formula>LEFT(G87,LEN("N"))="N"</formula>
    </cfRule>
  </conditionalFormatting>
  <conditionalFormatting sqref="G91">
    <cfRule type="beginsWith" dxfId="179" priority="8" operator="beginsWith" text="B">
      <formula>LEFT(G91,LEN("B"))="B"</formula>
    </cfRule>
    <cfRule type="beginsWith" dxfId="178" priority="7" operator="beginsWith" text="N">
      <formula>LEFT(G91,LEN("N"))="N"</formula>
    </cfRule>
  </conditionalFormatting>
  <conditionalFormatting sqref="G95">
    <cfRule type="beginsWith" dxfId="177" priority="6" operator="beginsWith" text="B">
      <formula>LEFT(G95,LEN("B"))="B"</formula>
    </cfRule>
    <cfRule type="beginsWith" dxfId="176" priority="5" operator="beginsWith" text="N">
      <formula>LEFT(G95,LEN("N"))="N"</formula>
    </cfRule>
  </conditionalFormatting>
  <conditionalFormatting sqref="G99">
    <cfRule type="beginsWith" dxfId="175" priority="4" operator="beginsWith" text="B">
      <formula>LEFT(G99,LEN("B"))="B"</formula>
    </cfRule>
    <cfRule type="beginsWith" dxfId="174" priority="3" operator="beginsWith" text="N">
      <formula>LEFT(G99,LEN("N"))="N"</formula>
    </cfRule>
  </conditionalFormatting>
  <conditionalFormatting sqref="G103">
    <cfRule type="beginsWith" dxfId="173" priority="1" operator="beginsWith" text="N">
      <formula>LEFT(G103,LEN("N"))="N"</formula>
    </cfRule>
    <cfRule type="beginsWith" dxfId="172" priority="2" operator="beginsWith" text="B">
      <formula>LEFT(G103,LEN("B"))="B"</formula>
    </cfRule>
  </conditionalFormatting>
  <conditionalFormatting sqref="H23:J24 H27:J28 H31:J32 H35:J36 H39:J40 H43:J44 H47:J48 H51:J52 H55:J56 H59:J60 H63:J64 H67:J68 H71:J72 H75:J76 H79:J80 H83:J84 H87:J88 H91:J92 H95:J96 H99:J100 H103:J104">
    <cfRule type="containsBlanks" dxfId="171" priority="734">
      <formula>LEN(TRIM(H23))=0</formula>
    </cfRule>
    <cfRule type="notContainsBlanks" dxfId="170" priority="734">
      <formula>LEN(TRIM(H23))&gt;0</formula>
    </cfRule>
  </conditionalFormatting>
  <conditionalFormatting sqref="J9">
    <cfRule type="cellIs" dxfId="169" priority="731" operator="equal">
      <formula>1</formula>
    </cfRule>
    <cfRule type="cellIs" dxfId="168" priority="732" operator="lessThan">
      <formula>1</formula>
    </cfRule>
  </conditionalFormatting>
  <conditionalFormatting sqref="K23:K24">
    <cfRule type="containsText" dxfId="167" priority="266" operator="containsText" text="N">
      <formula>NOT(ISERROR(SEARCH("N",K23)))</formula>
    </cfRule>
    <cfRule type="containsText" dxfId="166" priority="267" operator="containsText" text="C">
      <formula>NOT(ISERROR(SEARCH("C",K23)))</formula>
    </cfRule>
    <cfRule type="containsText" dxfId="165" priority="268" operator="containsText" text="F">
      <formula>NOT(ISERROR(SEARCH("F",K23)))</formula>
    </cfRule>
    <cfRule type="containsText" dxfId="164" priority="269" operator="containsText" text="P">
      <formula>NOT(ISERROR(SEARCH("P",K23)))</formula>
    </cfRule>
    <cfRule type="containsText" dxfId="163" priority="270" operator="containsText" text="E">
      <formula>NOT(ISERROR(SEARCH("E",K23)))</formula>
    </cfRule>
    <cfRule type="containsText" dxfId="162" priority="271" operator="containsText" text="D">
      <formula>NOT(ISERROR(SEARCH("D",K23)))</formula>
    </cfRule>
    <cfRule type="containsText" dxfId="161" priority="272" operator="containsText" text="G">
      <formula>NOT(ISERROR(SEARCH("G",K23)))</formula>
    </cfRule>
    <cfRule type="containsText" dxfId="160" priority="273" operator="containsText" text="S">
      <formula>NOT(ISERROR(SEARCH("S",K23)))</formula>
    </cfRule>
  </conditionalFormatting>
  <conditionalFormatting sqref="K27:K28">
    <cfRule type="containsText" dxfId="159" priority="259" operator="containsText" text="C">
      <formula>NOT(ISERROR(SEARCH("C",K27)))</formula>
    </cfRule>
    <cfRule type="containsText" dxfId="158" priority="260" operator="containsText" text="F">
      <formula>NOT(ISERROR(SEARCH("F",K27)))</formula>
    </cfRule>
    <cfRule type="containsText" dxfId="157" priority="261" operator="containsText" text="P">
      <formula>NOT(ISERROR(SEARCH("P",K27)))</formula>
    </cfRule>
    <cfRule type="containsText" dxfId="156" priority="262" operator="containsText" text="E">
      <formula>NOT(ISERROR(SEARCH("E",K27)))</formula>
    </cfRule>
    <cfRule type="containsText" dxfId="155" priority="264" operator="containsText" text="G">
      <formula>NOT(ISERROR(SEARCH("G",K27)))</formula>
    </cfRule>
    <cfRule type="containsText" dxfId="154" priority="263" operator="containsText" text="D">
      <formula>NOT(ISERROR(SEARCH("D",K27)))</formula>
    </cfRule>
    <cfRule type="containsText" dxfId="153" priority="265" operator="containsText" text="S">
      <formula>NOT(ISERROR(SEARCH("S",K27)))</formula>
    </cfRule>
    <cfRule type="containsText" dxfId="152" priority="258" operator="containsText" text="N">
      <formula>NOT(ISERROR(SEARCH("N",K27)))</formula>
    </cfRule>
  </conditionalFormatting>
  <conditionalFormatting sqref="K31:K32">
    <cfRule type="containsText" dxfId="151" priority="252" operator="containsText" text="F">
      <formula>NOT(ISERROR(SEARCH("F",K31)))</formula>
    </cfRule>
    <cfRule type="containsText" dxfId="150" priority="254" operator="containsText" text="E">
      <formula>NOT(ISERROR(SEARCH("E",K31)))</formula>
    </cfRule>
    <cfRule type="containsText" dxfId="149" priority="251" operator="containsText" text="C">
      <formula>NOT(ISERROR(SEARCH("C",K31)))</formula>
    </cfRule>
    <cfRule type="containsText" dxfId="148" priority="250" operator="containsText" text="N">
      <formula>NOT(ISERROR(SEARCH("N",K31)))</formula>
    </cfRule>
    <cfRule type="containsText" dxfId="147" priority="255" operator="containsText" text="D">
      <formula>NOT(ISERROR(SEARCH("D",K31)))</formula>
    </cfRule>
    <cfRule type="containsText" dxfId="146" priority="253" operator="containsText" text="P">
      <formula>NOT(ISERROR(SEARCH("P",K31)))</formula>
    </cfRule>
    <cfRule type="containsText" dxfId="145" priority="257" operator="containsText" text="S">
      <formula>NOT(ISERROR(SEARCH("S",K31)))</formula>
    </cfRule>
    <cfRule type="containsText" dxfId="144" priority="256" operator="containsText" text="G">
      <formula>NOT(ISERROR(SEARCH("G",K31)))</formula>
    </cfRule>
  </conditionalFormatting>
  <conditionalFormatting sqref="K35:K36">
    <cfRule type="containsText" dxfId="143" priority="245" operator="containsText" text="P">
      <formula>NOT(ISERROR(SEARCH("P",K35)))</formula>
    </cfRule>
    <cfRule type="containsText" dxfId="142" priority="249" operator="containsText" text="S">
      <formula>NOT(ISERROR(SEARCH("S",K35)))</formula>
    </cfRule>
    <cfRule type="containsText" dxfId="141" priority="243" operator="containsText" text="C">
      <formula>NOT(ISERROR(SEARCH("C",K35)))</formula>
    </cfRule>
    <cfRule type="containsText" dxfId="140" priority="242" operator="containsText" text="N">
      <formula>NOT(ISERROR(SEARCH("N",K35)))</formula>
    </cfRule>
    <cfRule type="containsText" dxfId="139" priority="248" operator="containsText" text="G">
      <formula>NOT(ISERROR(SEARCH("G",K35)))</formula>
    </cfRule>
    <cfRule type="containsText" dxfId="138" priority="247" operator="containsText" text="D">
      <formula>NOT(ISERROR(SEARCH("D",K35)))</formula>
    </cfRule>
    <cfRule type="containsText" dxfId="137" priority="246" operator="containsText" text="E">
      <formula>NOT(ISERROR(SEARCH("E",K35)))</formula>
    </cfRule>
    <cfRule type="containsText" dxfId="136" priority="244" operator="containsText" text="F">
      <formula>NOT(ISERROR(SEARCH("F",K35)))</formula>
    </cfRule>
  </conditionalFormatting>
  <conditionalFormatting sqref="K39:K40">
    <cfRule type="containsText" dxfId="135" priority="237" operator="containsText" text="P">
      <formula>NOT(ISERROR(SEARCH("P",K39)))</formula>
    </cfRule>
    <cfRule type="containsText" dxfId="134" priority="234" operator="containsText" text="N">
      <formula>NOT(ISERROR(SEARCH("N",K39)))</formula>
    </cfRule>
    <cfRule type="containsText" dxfId="133" priority="235" operator="containsText" text="C">
      <formula>NOT(ISERROR(SEARCH("C",K39)))</formula>
    </cfRule>
    <cfRule type="containsText" dxfId="132" priority="236" operator="containsText" text="F">
      <formula>NOT(ISERROR(SEARCH("F",K39)))</formula>
    </cfRule>
    <cfRule type="containsText" dxfId="131" priority="241" operator="containsText" text="S">
      <formula>NOT(ISERROR(SEARCH("S",K39)))</formula>
    </cfRule>
    <cfRule type="containsText" dxfId="130" priority="240" operator="containsText" text="G">
      <formula>NOT(ISERROR(SEARCH("G",K39)))</formula>
    </cfRule>
    <cfRule type="containsText" dxfId="129" priority="239" operator="containsText" text="D">
      <formula>NOT(ISERROR(SEARCH("D",K39)))</formula>
    </cfRule>
    <cfRule type="containsText" dxfId="128" priority="238" operator="containsText" text="E">
      <formula>NOT(ISERROR(SEARCH("E",K39)))</formula>
    </cfRule>
  </conditionalFormatting>
  <conditionalFormatting sqref="K43:K44">
    <cfRule type="containsText" dxfId="127" priority="231" operator="containsText" text="D">
      <formula>NOT(ISERROR(SEARCH("D",K43)))</formula>
    </cfRule>
    <cfRule type="containsText" dxfId="126" priority="232" operator="containsText" text="G">
      <formula>NOT(ISERROR(SEARCH("G",K43)))</formula>
    </cfRule>
    <cfRule type="containsText" dxfId="125" priority="233" operator="containsText" text="S">
      <formula>NOT(ISERROR(SEARCH("S",K43)))</formula>
    </cfRule>
    <cfRule type="containsText" dxfId="124" priority="228" operator="containsText" text="F">
      <formula>NOT(ISERROR(SEARCH("F",K43)))</formula>
    </cfRule>
    <cfRule type="containsText" dxfId="123" priority="227" operator="containsText" text="C">
      <formula>NOT(ISERROR(SEARCH("C",K43)))</formula>
    </cfRule>
    <cfRule type="containsText" dxfId="122" priority="226" operator="containsText" text="N">
      <formula>NOT(ISERROR(SEARCH("N",K43)))</formula>
    </cfRule>
    <cfRule type="containsText" dxfId="121" priority="229" operator="containsText" text="P">
      <formula>NOT(ISERROR(SEARCH("P",K43)))</formula>
    </cfRule>
    <cfRule type="containsText" dxfId="120" priority="230" operator="containsText" text="E">
      <formula>NOT(ISERROR(SEARCH("E",K43)))</formula>
    </cfRule>
  </conditionalFormatting>
  <conditionalFormatting sqref="K47:K48">
    <cfRule type="containsText" dxfId="119" priority="218" operator="containsText" text="N">
      <formula>NOT(ISERROR(SEARCH("N",K47)))</formula>
    </cfRule>
    <cfRule type="containsText" dxfId="118" priority="219" operator="containsText" text="C">
      <formula>NOT(ISERROR(SEARCH("C",K47)))</formula>
    </cfRule>
    <cfRule type="containsText" dxfId="117" priority="220" operator="containsText" text="F">
      <formula>NOT(ISERROR(SEARCH("F",K47)))</formula>
    </cfRule>
    <cfRule type="containsText" dxfId="116" priority="221" operator="containsText" text="P">
      <formula>NOT(ISERROR(SEARCH("P",K47)))</formula>
    </cfRule>
    <cfRule type="containsText" dxfId="115" priority="222" operator="containsText" text="E">
      <formula>NOT(ISERROR(SEARCH("E",K47)))</formula>
    </cfRule>
    <cfRule type="containsText" dxfId="114" priority="223" operator="containsText" text="D">
      <formula>NOT(ISERROR(SEARCH("D",K47)))</formula>
    </cfRule>
    <cfRule type="containsText" dxfId="113" priority="224" operator="containsText" text="G">
      <formula>NOT(ISERROR(SEARCH("G",K47)))</formula>
    </cfRule>
    <cfRule type="containsText" dxfId="112" priority="225" operator="containsText" text="S">
      <formula>NOT(ISERROR(SEARCH("S",K47)))</formula>
    </cfRule>
  </conditionalFormatting>
  <conditionalFormatting sqref="K51:K52">
    <cfRule type="containsText" dxfId="111" priority="210" operator="containsText" text="N">
      <formula>NOT(ISERROR(SEARCH("N",K51)))</formula>
    </cfRule>
    <cfRule type="containsText" dxfId="110" priority="211" operator="containsText" text="C">
      <formula>NOT(ISERROR(SEARCH("C",K51)))</formula>
    </cfRule>
    <cfRule type="containsText" dxfId="109" priority="214" operator="containsText" text="E">
      <formula>NOT(ISERROR(SEARCH("E",K51)))</formula>
    </cfRule>
    <cfRule type="containsText" dxfId="108" priority="215" operator="containsText" text="D">
      <formula>NOT(ISERROR(SEARCH("D",K51)))</formula>
    </cfRule>
    <cfRule type="containsText" dxfId="107" priority="216" operator="containsText" text="G">
      <formula>NOT(ISERROR(SEARCH("G",K51)))</formula>
    </cfRule>
    <cfRule type="containsText" dxfId="106" priority="217" operator="containsText" text="S">
      <formula>NOT(ISERROR(SEARCH("S",K51)))</formula>
    </cfRule>
    <cfRule type="containsText" dxfId="105" priority="212" operator="containsText" text="F">
      <formula>NOT(ISERROR(SEARCH("F",K51)))</formula>
    </cfRule>
    <cfRule type="containsText" dxfId="104" priority="213" operator="containsText" text="P">
      <formula>NOT(ISERROR(SEARCH("P",K51)))</formula>
    </cfRule>
  </conditionalFormatting>
  <conditionalFormatting sqref="K55:K56">
    <cfRule type="containsText" dxfId="103" priority="207" operator="containsText" text="D">
      <formula>NOT(ISERROR(SEARCH("D",K55)))</formula>
    </cfRule>
    <cfRule type="containsText" dxfId="102" priority="209" operator="containsText" text="S">
      <formula>NOT(ISERROR(SEARCH("S",K55)))</formula>
    </cfRule>
    <cfRule type="containsText" dxfId="101" priority="208" operator="containsText" text="G">
      <formula>NOT(ISERROR(SEARCH("G",K55)))</formula>
    </cfRule>
    <cfRule type="containsText" dxfId="100" priority="206" operator="containsText" text="E">
      <formula>NOT(ISERROR(SEARCH("E",K55)))</formula>
    </cfRule>
    <cfRule type="containsText" dxfId="99" priority="205" operator="containsText" text="P">
      <formula>NOT(ISERROR(SEARCH("P",K55)))</formula>
    </cfRule>
    <cfRule type="containsText" dxfId="98" priority="204" operator="containsText" text="F">
      <formula>NOT(ISERROR(SEARCH("F",K55)))</formula>
    </cfRule>
    <cfRule type="containsText" dxfId="97" priority="203" operator="containsText" text="C">
      <formula>NOT(ISERROR(SEARCH("C",K55)))</formula>
    </cfRule>
    <cfRule type="containsText" dxfId="96" priority="202" operator="containsText" text="N">
      <formula>NOT(ISERROR(SEARCH("N",K55)))</formula>
    </cfRule>
  </conditionalFormatting>
  <conditionalFormatting sqref="K59:K60">
    <cfRule type="containsText" dxfId="95" priority="195" operator="containsText" text="C">
      <formula>NOT(ISERROR(SEARCH("C",K59)))</formula>
    </cfRule>
    <cfRule type="containsText" dxfId="94" priority="201" operator="containsText" text="S">
      <formula>NOT(ISERROR(SEARCH("S",K59)))</formula>
    </cfRule>
    <cfRule type="containsText" dxfId="93" priority="200" operator="containsText" text="G">
      <formula>NOT(ISERROR(SEARCH("G",K59)))</formula>
    </cfRule>
    <cfRule type="containsText" dxfId="92" priority="199" operator="containsText" text="D">
      <formula>NOT(ISERROR(SEARCH("D",K59)))</formula>
    </cfRule>
    <cfRule type="containsText" dxfId="91" priority="198" operator="containsText" text="E">
      <formula>NOT(ISERROR(SEARCH("E",K59)))</formula>
    </cfRule>
    <cfRule type="containsText" dxfId="90" priority="197" operator="containsText" text="P">
      <formula>NOT(ISERROR(SEARCH("P",K59)))</formula>
    </cfRule>
    <cfRule type="containsText" dxfId="89" priority="196" operator="containsText" text="F">
      <formula>NOT(ISERROR(SEARCH("F",K59)))</formula>
    </cfRule>
    <cfRule type="containsText" dxfId="88" priority="194" operator="containsText" text="N">
      <formula>NOT(ISERROR(SEARCH("N",K59)))</formula>
    </cfRule>
  </conditionalFormatting>
  <conditionalFormatting sqref="K63:K64">
    <cfRule type="containsText" dxfId="87" priority="193" operator="containsText" text="S">
      <formula>NOT(ISERROR(SEARCH("S",K63)))</formula>
    </cfRule>
    <cfRule type="containsText" dxfId="86" priority="192" operator="containsText" text="G">
      <formula>NOT(ISERROR(SEARCH("G",K63)))</formula>
    </cfRule>
    <cfRule type="containsText" dxfId="85" priority="191" operator="containsText" text="D">
      <formula>NOT(ISERROR(SEARCH("D",K63)))</formula>
    </cfRule>
    <cfRule type="containsText" dxfId="84" priority="186" operator="containsText" text="N">
      <formula>NOT(ISERROR(SEARCH("N",K63)))</formula>
    </cfRule>
    <cfRule type="containsText" dxfId="83" priority="187" operator="containsText" text="C">
      <formula>NOT(ISERROR(SEARCH("C",K63)))</formula>
    </cfRule>
    <cfRule type="containsText" dxfId="82" priority="188" operator="containsText" text="F">
      <formula>NOT(ISERROR(SEARCH("F",K63)))</formula>
    </cfRule>
    <cfRule type="containsText" dxfId="81" priority="189" operator="containsText" text="P">
      <formula>NOT(ISERROR(SEARCH("P",K63)))</formula>
    </cfRule>
    <cfRule type="containsText" dxfId="80" priority="190" operator="containsText" text="E">
      <formula>NOT(ISERROR(SEARCH("E",K63)))</formula>
    </cfRule>
  </conditionalFormatting>
  <conditionalFormatting sqref="K67:K68">
    <cfRule type="containsText" dxfId="79" priority="183" operator="containsText" text="D">
      <formula>NOT(ISERROR(SEARCH("D",K67)))</formula>
    </cfRule>
    <cfRule type="containsText" dxfId="78" priority="179" operator="containsText" text="C">
      <formula>NOT(ISERROR(SEARCH("C",K67)))</formula>
    </cfRule>
    <cfRule type="containsText" dxfId="77" priority="178" operator="containsText" text="N">
      <formula>NOT(ISERROR(SEARCH("N",K67)))</formula>
    </cfRule>
    <cfRule type="containsText" dxfId="76" priority="184" operator="containsText" text="G">
      <formula>NOT(ISERROR(SEARCH("G",K67)))</formula>
    </cfRule>
    <cfRule type="containsText" dxfId="75" priority="180" operator="containsText" text="F">
      <formula>NOT(ISERROR(SEARCH("F",K67)))</formula>
    </cfRule>
    <cfRule type="containsText" dxfId="74" priority="181" operator="containsText" text="P">
      <formula>NOT(ISERROR(SEARCH("P",K67)))</formula>
    </cfRule>
    <cfRule type="containsText" dxfId="73" priority="182" operator="containsText" text="E">
      <formula>NOT(ISERROR(SEARCH("E",K67)))</formula>
    </cfRule>
    <cfRule type="containsText" dxfId="72" priority="185" operator="containsText" text="S">
      <formula>NOT(ISERROR(SEARCH("S",K67)))</formula>
    </cfRule>
  </conditionalFormatting>
  <conditionalFormatting sqref="K71:K72">
    <cfRule type="containsText" dxfId="71" priority="177" operator="containsText" text="S">
      <formula>NOT(ISERROR(SEARCH("S",K71)))</formula>
    </cfRule>
    <cfRule type="containsText" dxfId="70" priority="176" operator="containsText" text="G">
      <formula>NOT(ISERROR(SEARCH("G",K71)))</formula>
    </cfRule>
    <cfRule type="containsText" dxfId="69" priority="175" operator="containsText" text="D">
      <formula>NOT(ISERROR(SEARCH("D",K71)))</formula>
    </cfRule>
    <cfRule type="containsText" dxfId="68" priority="174" operator="containsText" text="E">
      <formula>NOT(ISERROR(SEARCH("E",K71)))</formula>
    </cfRule>
    <cfRule type="containsText" dxfId="67" priority="173" operator="containsText" text="P">
      <formula>NOT(ISERROR(SEARCH("P",K71)))</formula>
    </cfRule>
    <cfRule type="containsText" dxfId="66" priority="172" operator="containsText" text="F">
      <formula>NOT(ISERROR(SEARCH("F",K71)))</formula>
    </cfRule>
    <cfRule type="containsText" dxfId="65" priority="171" operator="containsText" text="C">
      <formula>NOT(ISERROR(SEARCH("C",K71)))</formula>
    </cfRule>
    <cfRule type="containsText" dxfId="64" priority="170" operator="containsText" text="N">
      <formula>NOT(ISERROR(SEARCH("N",K71)))</formula>
    </cfRule>
  </conditionalFormatting>
  <conditionalFormatting sqref="K75:K76">
    <cfRule type="containsText" dxfId="63" priority="166" operator="containsText" text="E">
      <formula>NOT(ISERROR(SEARCH("E",K75)))</formula>
    </cfRule>
    <cfRule type="containsText" dxfId="62" priority="167" operator="containsText" text="D">
      <formula>NOT(ISERROR(SEARCH("D",K75)))</formula>
    </cfRule>
    <cfRule type="containsText" dxfId="61" priority="165" operator="containsText" text="P">
      <formula>NOT(ISERROR(SEARCH("P",K75)))</formula>
    </cfRule>
    <cfRule type="containsText" dxfId="60" priority="164" operator="containsText" text="F">
      <formula>NOT(ISERROR(SEARCH("F",K75)))</formula>
    </cfRule>
    <cfRule type="containsText" dxfId="59" priority="163" operator="containsText" text="C">
      <formula>NOT(ISERROR(SEARCH("C",K75)))</formula>
    </cfRule>
    <cfRule type="containsText" dxfId="58" priority="162" operator="containsText" text="N">
      <formula>NOT(ISERROR(SEARCH("N",K75)))</formula>
    </cfRule>
    <cfRule type="containsText" dxfId="57" priority="169" operator="containsText" text="S">
      <formula>NOT(ISERROR(SEARCH("S",K75)))</formula>
    </cfRule>
    <cfRule type="containsText" dxfId="56" priority="168" operator="containsText" text="G">
      <formula>NOT(ISERROR(SEARCH("G",K75)))</formula>
    </cfRule>
  </conditionalFormatting>
  <conditionalFormatting sqref="K79:K80">
    <cfRule type="containsText" dxfId="55" priority="161" operator="containsText" text="S">
      <formula>NOT(ISERROR(SEARCH("S",K79)))</formula>
    </cfRule>
    <cfRule type="containsText" dxfId="54" priority="160" operator="containsText" text="G">
      <formula>NOT(ISERROR(SEARCH("G",K79)))</formula>
    </cfRule>
    <cfRule type="containsText" dxfId="53" priority="159" operator="containsText" text="D">
      <formula>NOT(ISERROR(SEARCH("D",K79)))</formula>
    </cfRule>
    <cfRule type="containsText" dxfId="52" priority="158" operator="containsText" text="E">
      <formula>NOT(ISERROR(SEARCH("E",K79)))</formula>
    </cfRule>
    <cfRule type="containsText" dxfId="51" priority="157" operator="containsText" text="P">
      <formula>NOT(ISERROR(SEARCH("P",K79)))</formula>
    </cfRule>
    <cfRule type="containsText" dxfId="50" priority="155" operator="containsText" text="C">
      <formula>NOT(ISERROR(SEARCH("C",K79)))</formula>
    </cfRule>
    <cfRule type="containsText" dxfId="49" priority="156" operator="containsText" text="F">
      <formula>NOT(ISERROR(SEARCH("F",K79)))</formula>
    </cfRule>
    <cfRule type="containsText" dxfId="48" priority="154" operator="containsText" text="N">
      <formula>NOT(ISERROR(SEARCH("N",K79)))</formula>
    </cfRule>
  </conditionalFormatting>
  <conditionalFormatting sqref="K83:K84">
    <cfRule type="containsText" dxfId="47" priority="151" operator="containsText" text="D">
      <formula>NOT(ISERROR(SEARCH("D",K83)))</formula>
    </cfRule>
    <cfRule type="containsText" dxfId="46" priority="147" operator="containsText" text="C">
      <formula>NOT(ISERROR(SEARCH("C",K83)))</formula>
    </cfRule>
    <cfRule type="containsText" dxfId="45" priority="150" operator="containsText" text="E">
      <formula>NOT(ISERROR(SEARCH("E",K83)))</formula>
    </cfRule>
    <cfRule type="containsText" dxfId="44" priority="149" operator="containsText" text="P">
      <formula>NOT(ISERROR(SEARCH("P",K83)))</formula>
    </cfRule>
    <cfRule type="containsText" dxfId="43" priority="148" operator="containsText" text="F">
      <formula>NOT(ISERROR(SEARCH("F",K83)))</formula>
    </cfRule>
    <cfRule type="containsText" dxfId="42" priority="153" operator="containsText" text="S">
      <formula>NOT(ISERROR(SEARCH("S",K83)))</formula>
    </cfRule>
    <cfRule type="containsText" dxfId="41" priority="152" operator="containsText" text="G">
      <formula>NOT(ISERROR(SEARCH("G",K83)))</formula>
    </cfRule>
    <cfRule type="containsText" dxfId="40" priority="146" operator="containsText" text="N">
      <formula>NOT(ISERROR(SEARCH("N",K83)))</formula>
    </cfRule>
  </conditionalFormatting>
  <conditionalFormatting sqref="K87:K88">
    <cfRule type="containsText" dxfId="39" priority="139" operator="containsText" text="C">
      <formula>NOT(ISERROR(SEARCH("C",K87)))</formula>
    </cfRule>
    <cfRule type="containsText" dxfId="38" priority="145" operator="containsText" text="S">
      <formula>NOT(ISERROR(SEARCH("S",K87)))</formula>
    </cfRule>
    <cfRule type="containsText" dxfId="37" priority="141" operator="containsText" text="P">
      <formula>NOT(ISERROR(SEARCH("P",K87)))</formula>
    </cfRule>
    <cfRule type="containsText" dxfId="36" priority="144" operator="containsText" text="G">
      <formula>NOT(ISERROR(SEARCH("G",K87)))</formula>
    </cfRule>
    <cfRule type="containsText" dxfId="35" priority="140" operator="containsText" text="F">
      <formula>NOT(ISERROR(SEARCH("F",K87)))</formula>
    </cfRule>
    <cfRule type="containsText" dxfId="34" priority="138" operator="containsText" text="N">
      <formula>NOT(ISERROR(SEARCH("N",K87)))</formula>
    </cfRule>
    <cfRule type="containsText" dxfId="33" priority="142" operator="containsText" text="E">
      <formula>NOT(ISERROR(SEARCH("E",K87)))</formula>
    </cfRule>
    <cfRule type="containsText" dxfId="32" priority="143" operator="containsText" text="D">
      <formula>NOT(ISERROR(SEARCH("D",K87)))</formula>
    </cfRule>
  </conditionalFormatting>
  <conditionalFormatting sqref="K91:K92">
    <cfRule type="containsText" dxfId="31" priority="130" operator="containsText" text="N">
      <formula>NOT(ISERROR(SEARCH("N",K91)))</formula>
    </cfRule>
    <cfRule type="containsText" dxfId="30" priority="131" operator="containsText" text="C">
      <formula>NOT(ISERROR(SEARCH("C",K91)))</formula>
    </cfRule>
    <cfRule type="containsText" dxfId="29" priority="132" operator="containsText" text="F">
      <formula>NOT(ISERROR(SEARCH("F",K91)))</formula>
    </cfRule>
    <cfRule type="containsText" dxfId="28" priority="133" operator="containsText" text="P">
      <formula>NOT(ISERROR(SEARCH("P",K91)))</formula>
    </cfRule>
    <cfRule type="containsText" dxfId="27" priority="134" operator="containsText" text="E">
      <formula>NOT(ISERROR(SEARCH("E",K91)))</formula>
    </cfRule>
    <cfRule type="containsText" dxfId="26" priority="135" operator="containsText" text="D">
      <formula>NOT(ISERROR(SEARCH("D",K91)))</formula>
    </cfRule>
    <cfRule type="containsText" dxfId="25" priority="136" operator="containsText" text="G">
      <formula>NOT(ISERROR(SEARCH("G",K91)))</formula>
    </cfRule>
    <cfRule type="containsText" dxfId="24" priority="137" operator="containsText" text="S">
      <formula>NOT(ISERROR(SEARCH("S",K91)))</formula>
    </cfRule>
  </conditionalFormatting>
  <conditionalFormatting sqref="K95:K96">
    <cfRule type="containsText" dxfId="23" priority="122" operator="containsText" text="N">
      <formula>NOT(ISERROR(SEARCH("N",K95)))</formula>
    </cfRule>
    <cfRule type="containsText" dxfId="22" priority="123" operator="containsText" text="C">
      <formula>NOT(ISERROR(SEARCH("C",K95)))</formula>
    </cfRule>
    <cfRule type="containsText" dxfId="21" priority="124" operator="containsText" text="F">
      <formula>NOT(ISERROR(SEARCH("F",K95)))</formula>
    </cfRule>
    <cfRule type="containsText" dxfId="20" priority="125" operator="containsText" text="P">
      <formula>NOT(ISERROR(SEARCH("P",K95)))</formula>
    </cfRule>
    <cfRule type="containsText" dxfId="19" priority="126" operator="containsText" text="E">
      <formula>NOT(ISERROR(SEARCH("E",K95)))</formula>
    </cfRule>
    <cfRule type="containsText" dxfId="18" priority="127" operator="containsText" text="D">
      <formula>NOT(ISERROR(SEARCH("D",K95)))</formula>
    </cfRule>
    <cfRule type="containsText" dxfId="17" priority="128" operator="containsText" text="G">
      <formula>NOT(ISERROR(SEARCH("G",K95)))</formula>
    </cfRule>
    <cfRule type="containsText" dxfId="16" priority="129" operator="containsText" text="S">
      <formula>NOT(ISERROR(SEARCH("S",K95)))</formula>
    </cfRule>
  </conditionalFormatting>
  <conditionalFormatting sqref="K99:K100">
    <cfRule type="containsText" dxfId="15" priority="120" operator="containsText" text="G">
      <formula>NOT(ISERROR(SEARCH("G",K99)))</formula>
    </cfRule>
    <cfRule type="containsText" dxfId="14" priority="121" operator="containsText" text="S">
      <formula>NOT(ISERROR(SEARCH("S",K99)))</formula>
    </cfRule>
    <cfRule type="containsText" dxfId="13" priority="114" operator="containsText" text="N">
      <formula>NOT(ISERROR(SEARCH("N",K99)))</formula>
    </cfRule>
    <cfRule type="containsText" dxfId="12" priority="116" operator="containsText" text="F">
      <formula>NOT(ISERROR(SEARCH("F",K99)))</formula>
    </cfRule>
    <cfRule type="containsText" dxfId="11" priority="115" operator="containsText" text="C">
      <formula>NOT(ISERROR(SEARCH("C",K99)))</formula>
    </cfRule>
    <cfRule type="containsText" dxfId="10" priority="117" operator="containsText" text="P">
      <formula>NOT(ISERROR(SEARCH("P",K99)))</formula>
    </cfRule>
    <cfRule type="containsText" dxfId="9" priority="118" operator="containsText" text="E">
      <formula>NOT(ISERROR(SEARCH("E",K99)))</formula>
    </cfRule>
    <cfRule type="containsText" dxfId="8" priority="119" operator="containsText" text="D">
      <formula>NOT(ISERROR(SEARCH("D",K99)))</formula>
    </cfRule>
  </conditionalFormatting>
  <conditionalFormatting sqref="K103:K104">
    <cfRule type="containsText" dxfId="7" priority="106" operator="containsText" text="N">
      <formula>NOT(ISERROR(SEARCH("N",K103)))</formula>
    </cfRule>
    <cfRule type="containsText" dxfId="6" priority="107" operator="containsText" text="C">
      <formula>NOT(ISERROR(SEARCH("C",K103)))</formula>
    </cfRule>
    <cfRule type="containsText" dxfId="5" priority="108" operator="containsText" text="F">
      <formula>NOT(ISERROR(SEARCH("F",K103)))</formula>
    </cfRule>
    <cfRule type="containsText" dxfId="4" priority="109" operator="containsText" text="P">
      <formula>NOT(ISERROR(SEARCH("P",K103)))</formula>
    </cfRule>
    <cfRule type="containsText" dxfId="3" priority="110" operator="containsText" text="E">
      <formula>NOT(ISERROR(SEARCH("E",K103)))</formula>
    </cfRule>
    <cfRule type="containsText" dxfId="2" priority="111" operator="containsText" text="D">
      <formula>NOT(ISERROR(SEARCH("D",K103)))</formula>
    </cfRule>
    <cfRule type="containsText" dxfId="1" priority="112" operator="containsText" text="G">
      <formula>NOT(ISERROR(SEARCH("G",K103)))</formula>
    </cfRule>
    <cfRule type="containsText" dxfId="0" priority="113" operator="containsText" text="S">
      <formula>NOT(ISERROR(SEARCH("S",K103)))</formula>
    </cfRule>
  </conditionalFormatting>
  <pageMargins left="0.7" right="0.7" top="0.75" bottom="0.75" header="0.3" footer="0.3"/>
  <pageSetup paperSize="9" scale="44" orientation="portrait" r:id="rId1"/>
  <rowBreaks count="3" manualBreakCount="3">
    <brk id="56" max="16383" man="1"/>
    <brk id="76" max="16383" man="1"/>
    <brk id="96"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426A-98D5-4C69-ACDC-B6848D4E7230}">
  <sheetPr codeName="Sheet19">
    <tabColor theme="0" tint="-0.34998626667073579"/>
  </sheetPr>
  <dimension ref="A1:F37"/>
  <sheetViews>
    <sheetView workbookViewId="0"/>
  </sheetViews>
  <sheetFormatPr defaultColWidth="0" defaultRowHeight="18" zeroHeight="1"/>
  <cols>
    <col min="1" max="1" width="26.5703125" style="18" customWidth="1"/>
    <col min="2" max="2" width="21.85546875" style="18" customWidth="1"/>
    <col min="3" max="3" width="67.42578125" style="18" customWidth="1"/>
    <col min="4" max="6" width="8.85546875" style="18" customWidth="1"/>
    <col min="7" max="16384" width="8.85546875" style="18" hidden="1"/>
  </cols>
  <sheetData>
    <row r="1" spans="1:6" ht="75" customHeight="1">
      <c r="B1" s="629" t="s">
        <v>1</v>
      </c>
      <c r="C1" s="629"/>
      <c r="D1" s="22"/>
      <c r="E1" s="22"/>
      <c r="F1" s="22"/>
    </row>
    <row r="2" spans="1:6"/>
    <row r="3" spans="1:6" ht="25.5">
      <c r="A3" s="106" t="s">
        <v>669</v>
      </c>
      <c r="B3" s="25"/>
    </row>
    <row r="4" spans="1:6" ht="60" customHeight="1">
      <c r="A4" s="628" t="s">
        <v>670</v>
      </c>
      <c r="B4" s="628"/>
      <c r="C4" s="628"/>
    </row>
    <row r="5" spans="1:6" ht="18.600000000000001" thickBot="1"/>
    <row r="6" spans="1:6">
      <c r="A6" s="41" t="s">
        <v>671</v>
      </c>
      <c r="B6" s="41" t="s">
        <v>672</v>
      </c>
      <c r="C6" s="41" t="s">
        <v>673</v>
      </c>
    </row>
    <row r="7" spans="1:6">
      <c r="A7" s="42"/>
      <c r="B7" s="42"/>
      <c r="C7" s="42"/>
    </row>
    <row r="8" spans="1:6">
      <c r="A8" s="42"/>
      <c r="B8" s="42"/>
      <c r="C8" s="42"/>
    </row>
    <row r="9" spans="1:6">
      <c r="A9" s="42"/>
      <c r="B9" s="42"/>
      <c r="C9" s="42"/>
    </row>
    <row r="10" spans="1:6">
      <c r="A10" s="43"/>
      <c r="B10" s="43"/>
      <c r="C10" s="43"/>
    </row>
    <row r="11" spans="1:6">
      <c r="A11" s="43"/>
      <c r="B11" s="43"/>
      <c r="C11" s="43"/>
    </row>
    <row r="12" spans="1:6">
      <c r="A12" s="43"/>
      <c r="B12" s="43"/>
      <c r="C12" s="43"/>
    </row>
    <row r="13" spans="1:6">
      <c r="A13" s="43"/>
      <c r="B13" s="43"/>
      <c r="C13" s="43"/>
    </row>
    <row r="14" spans="1:6">
      <c r="A14" s="43"/>
      <c r="B14" s="43"/>
      <c r="C14" s="43"/>
    </row>
    <row r="15" spans="1:6">
      <c r="A15" s="43"/>
      <c r="B15" s="43"/>
      <c r="C15" s="43"/>
    </row>
    <row r="16" spans="1:6">
      <c r="A16" s="43"/>
      <c r="B16" s="43"/>
      <c r="C16" s="43"/>
    </row>
    <row r="17" spans="1:3">
      <c r="A17" s="43"/>
      <c r="B17" s="43"/>
      <c r="C17" s="43"/>
    </row>
    <row r="18" spans="1:3">
      <c r="A18" s="43"/>
      <c r="B18" s="43"/>
      <c r="C18" s="43"/>
    </row>
    <row r="19" spans="1:3">
      <c r="A19" s="43"/>
      <c r="B19" s="43"/>
      <c r="C19" s="43"/>
    </row>
    <row r="20" spans="1:3">
      <c r="A20" s="43"/>
      <c r="B20" s="43"/>
      <c r="C20" s="43"/>
    </row>
    <row r="21" spans="1:3">
      <c r="A21" s="43"/>
      <c r="B21" s="43"/>
      <c r="C21" s="43"/>
    </row>
    <row r="22" spans="1:3">
      <c r="A22" s="43"/>
      <c r="B22" s="43"/>
      <c r="C22" s="43"/>
    </row>
    <row r="23" spans="1:3">
      <c r="A23" s="43"/>
      <c r="B23" s="43"/>
      <c r="C23" s="43"/>
    </row>
    <row r="24" spans="1:3">
      <c r="A24" s="43"/>
      <c r="B24" s="43"/>
      <c r="C24" s="43"/>
    </row>
    <row r="25" spans="1:3">
      <c r="A25" s="43"/>
      <c r="B25" s="43"/>
      <c r="C25" s="43"/>
    </row>
    <row r="26" spans="1:3">
      <c r="A26" s="43"/>
      <c r="B26" s="43"/>
      <c r="C26" s="43"/>
    </row>
    <row r="27" spans="1:3">
      <c r="A27" s="43"/>
      <c r="B27" s="43"/>
      <c r="C27" s="43"/>
    </row>
    <row r="28" spans="1:3">
      <c r="A28" s="43"/>
      <c r="B28" s="43"/>
      <c r="C28" s="43"/>
    </row>
    <row r="29" spans="1:3">
      <c r="A29" s="43"/>
      <c r="B29" s="43"/>
      <c r="C29" s="43"/>
    </row>
    <row r="30" spans="1:3">
      <c r="A30" s="43"/>
      <c r="B30" s="43"/>
      <c r="C30" s="43"/>
    </row>
    <row r="31" spans="1:3">
      <c r="A31" s="43"/>
      <c r="B31" s="43"/>
      <c r="C31" s="43"/>
    </row>
    <row r="32" spans="1:3">
      <c r="A32" s="43"/>
      <c r="B32" s="43"/>
      <c r="C32" s="43"/>
    </row>
    <row r="33" spans="1:3">
      <c r="A33" s="43"/>
      <c r="B33" s="43"/>
      <c r="C33" s="43"/>
    </row>
    <row r="34" spans="1:3">
      <c r="A34" s="43"/>
      <c r="B34" s="43"/>
      <c r="C34" s="43"/>
    </row>
    <row r="35" spans="1:3">
      <c r="A35" s="43"/>
      <c r="B35" s="43"/>
      <c r="C35" s="43"/>
    </row>
    <row r="36" spans="1:3">
      <c r="A36" s="43"/>
      <c r="B36" s="43"/>
      <c r="C36" s="43"/>
    </row>
    <row r="37" spans="1:3">
      <c r="A37" s="34"/>
      <c r="B37" s="34"/>
      <c r="C37" s="34"/>
    </row>
  </sheetData>
  <mergeCells count="2">
    <mergeCell ref="A4:C4"/>
    <mergeCell ref="B1:C1"/>
  </mergeCells>
  <pageMargins left="0.7" right="0.7" top="0.75" bottom="0.75" header="0.3" footer="0.3"/>
  <pageSetup paperSize="9" orientation="portrait" horizont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BD908-6851-4A1F-A5C7-4D07F1C08336}">
  <sheetPr codeName="Sheet22">
    <tabColor rgb="FF1F4E78"/>
  </sheetPr>
  <dimension ref="A1:XFC39"/>
  <sheetViews>
    <sheetView showGridLines="0" topLeftCell="A21" workbookViewId="0">
      <selection activeCell="F36" sqref="F36"/>
    </sheetView>
  </sheetViews>
  <sheetFormatPr defaultColWidth="0" defaultRowHeight="18" zeroHeight="1"/>
  <cols>
    <col min="1" max="1" width="4.85546875" style="31" customWidth="1"/>
    <col min="2" max="2" width="34.5703125" style="31" customWidth="1"/>
    <col min="3" max="4" width="45.85546875" style="31" customWidth="1"/>
    <col min="5" max="5" width="71.85546875" style="31" customWidth="1"/>
    <col min="6" max="6" width="5.140625" style="339" customWidth="1"/>
    <col min="7" max="16383" width="45.85546875" style="339" hidden="1"/>
    <col min="16384" max="16384" width="6.140625" style="31" hidden="1"/>
  </cols>
  <sheetData>
    <row r="1" spans="1:16383">
      <c r="A1" s="329"/>
      <c r="B1" s="329"/>
      <c r="C1" s="330"/>
      <c r="D1" s="329"/>
      <c r="E1" s="329"/>
      <c r="F1" s="329"/>
    </row>
    <row r="2" spans="1:16383" s="382" customFormat="1" ht="44.45" customHeight="1">
      <c r="B2" s="485" t="s">
        <v>1</v>
      </c>
      <c r="C2" s="332"/>
      <c r="D2" s="334"/>
      <c r="E2" s="334"/>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c r="CU2" s="339"/>
      <c r="CV2" s="339"/>
      <c r="CW2" s="339"/>
      <c r="CX2" s="339"/>
      <c r="CY2" s="339"/>
      <c r="CZ2" s="339"/>
      <c r="DA2" s="339"/>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c r="EY2" s="339"/>
      <c r="EZ2" s="339"/>
      <c r="FA2" s="339"/>
      <c r="FB2" s="339"/>
      <c r="FC2" s="339"/>
      <c r="FD2" s="339"/>
      <c r="FE2" s="339"/>
      <c r="FF2" s="339"/>
      <c r="FG2" s="339"/>
      <c r="FH2" s="339"/>
      <c r="FI2" s="339"/>
      <c r="FJ2" s="339"/>
      <c r="FK2" s="339"/>
      <c r="FL2" s="339"/>
      <c r="FM2" s="339"/>
      <c r="FN2" s="339"/>
      <c r="FO2" s="339"/>
      <c r="FP2" s="339"/>
      <c r="FQ2" s="339"/>
      <c r="FR2" s="339"/>
      <c r="FS2" s="339"/>
      <c r="FT2" s="339"/>
      <c r="FU2" s="339"/>
      <c r="FV2" s="339"/>
      <c r="FW2" s="339"/>
      <c r="FX2" s="339"/>
      <c r="FY2" s="339"/>
      <c r="FZ2" s="339"/>
      <c r="GA2" s="339"/>
      <c r="GB2" s="339"/>
      <c r="GC2" s="339"/>
      <c r="GD2" s="339"/>
      <c r="GE2" s="339"/>
      <c r="GF2" s="339"/>
      <c r="GG2" s="339"/>
      <c r="GH2" s="339"/>
      <c r="GI2" s="339"/>
      <c r="GJ2" s="339"/>
      <c r="GK2" s="339"/>
      <c r="GL2" s="339"/>
      <c r="GM2" s="339"/>
      <c r="GN2" s="339"/>
      <c r="GO2" s="339"/>
      <c r="GP2" s="339"/>
      <c r="GQ2" s="339"/>
      <c r="GR2" s="339"/>
      <c r="GS2" s="339"/>
      <c r="GT2" s="339"/>
      <c r="GU2" s="339"/>
      <c r="GV2" s="339"/>
      <c r="GW2" s="339"/>
      <c r="GX2" s="339"/>
      <c r="GY2" s="339"/>
      <c r="GZ2" s="339"/>
      <c r="HA2" s="339"/>
      <c r="HB2" s="339"/>
      <c r="HC2" s="339"/>
      <c r="HD2" s="339"/>
      <c r="HE2" s="339"/>
      <c r="HF2" s="339"/>
      <c r="HG2" s="339"/>
      <c r="HH2" s="339"/>
      <c r="HI2" s="339"/>
      <c r="HJ2" s="339"/>
      <c r="HK2" s="339"/>
      <c r="HL2" s="339"/>
      <c r="HM2" s="339"/>
      <c r="HN2" s="339"/>
      <c r="HO2" s="339"/>
      <c r="HP2" s="339"/>
      <c r="HQ2" s="339"/>
      <c r="HR2" s="339"/>
      <c r="HS2" s="339"/>
      <c r="HT2" s="339"/>
      <c r="HU2" s="339"/>
      <c r="HV2" s="339"/>
      <c r="HW2" s="339"/>
      <c r="HX2" s="339"/>
      <c r="HY2" s="339"/>
      <c r="HZ2" s="339"/>
      <c r="IA2" s="339"/>
      <c r="IB2" s="339"/>
      <c r="IC2" s="339"/>
      <c r="ID2" s="339"/>
      <c r="IE2" s="339"/>
      <c r="IF2" s="339"/>
      <c r="IG2" s="339"/>
      <c r="IH2" s="339"/>
      <c r="II2" s="339"/>
      <c r="IJ2" s="339"/>
      <c r="IK2" s="339"/>
      <c r="IL2" s="339"/>
      <c r="IM2" s="339"/>
      <c r="IN2" s="339"/>
      <c r="IO2" s="339"/>
      <c r="IP2" s="339"/>
      <c r="IQ2" s="339"/>
      <c r="IR2" s="339"/>
      <c r="IS2" s="339"/>
      <c r="IT2" s="339"/>
      <c r="IU2" s="339"/>
      <c r="IV2" s="339"/>
      <c r="IW2" s="339"/>
      <c r="IX2" s="339"/>
      <c r="IY2" s="339"/>
      <c r="IZ2" s="339"/>
      <c r="JA2" s="339"/>
      <c r="JB2" s="339"/>
      <c r="JC2" s="339"/>
      <c r="JD2" s="339"/>
      <c r="JE2" s="339"/>
      <c r="JF2" s="339"/>
      <c r="JG2" s="339"/>
      <c r="JH2" s="339"/>
      <c r="JI2" s="339"/>
      <c r="JJ2" s="339"/>
      <c r="JK2" s="339"/>
      <c r="JL2" s="339"/>
      <c r="JM2" s="339"/>
      <c r="JN2" s="339"/>
      <c r="JO2" s="339"/>
      <c r="JP2" s="339"/>
      <c r="JQ2" s="339"/>
      <c r="JR2" s="339"/>
      <c r="JS2" s="339"/>
      <c r="JT2" s="339"/>
      <c r="JU2" s="339"/>
      <c r="JV2" s="339"/>
      <c r="JW2" s="339"/>
      <c r="JX2" s="339"/>
      <c r="JY2" s="339"/>
      <c r="JZ2" s="339"/>
      <c r="KA2" s="339"/>
      <c r="KB2" s="339"/>
      <c r="KC2" s="339"/>
      <c r="KD2" s="339"/>
      <c r="KE2" s="339"/>
      <c r="KF2" s="339"/>
      <c r="KG2" s="339"/>
      <c r="KH2" s="339"/>
      <c r="KI2" s="339"/>
      <c r="KJ2" s="339"/>
      <c r="KK2" s="339"/>
      <c r="KL2" s="339"/>
      <c r="KM2" s="339"/>
      <c r="KN2" s="339"/>
      <c r="KO2" s="339"/>
      <c r="KP2" s="339"/>
      <c r="KQ2" s="339"/>
      <c r="KR2" s="339"/>
      <c r="KS2" s="339"/>
      <c r="KT2" s="339"/>
      <c r="KU2" s="339"/>
      <c r="KV2" s="339"/>
      <c r="KW2" s="339"/>
      <c r="KX2" s="339"/>
      <c r="KY2" s="339"/>
      <c r="KZ2" s="339"/>
      <c r="LA2" s="339"/>
      <c r="LB2" s="339"/>
      <c r="LC2" s="339"/>
      <c r="LD2" s="339"/>
      <c r="LE2" s="339"/>
      <c r="LF2" s="339"/>
      <c r="LG2" s="339"/>
      <c r="LH2" s="339"/>
      <c r="LI2" s="339"/>
      <c r="LJ2" s="339"/>
      <c r="LK2" s="339"/>
      <c r="LL2" s="339"/>
      <c r="LM2" s="339"/>
      <c r="LN2" s="339"/>
      <c r="LO2" s="339"/>
      <c r="LP2" s="339"/>
      <c r="LQ2" s="339"/>
      <c r="LR2" s="339"/>
      <c r="LS2" s="339"/>
      <c r="LT2" s="339"/>
      <c r="LU2" s="339"/>
      <c r="LV2" s="339"/>
      <c r="LW2" s="339"/>
      <c r="LX2" s="339"/>
      <c r="LY2" s="339"/>
      <c r="LZ2" s="339"/>
      <c r="MA2" s="339"/>
      <c r="MB2" s="339"/>
      <c r="MC2" s="339"/>
      <c r="MD2" s="339"/>
      <c r="ME2" s="339"/>
      <c r="MF2" s="339"/>
      <c r="MG2" s="339"/>
      <c r="MH2" s="339"/>
      <c r="MI2" s="339"/>
      <c r="MJ2" s="339"/>
      <c r="MK2" s="339"/>
      <c r="ML2" s="339"/>
      <c r="MM2" s="339"/>
      <c r="MN2" s="339"/>
      <c r="MO2" s="339"/>
      <c r="MP2" s="339"/>
      <c r="MQ2" s="339"/>
      <c r="MR2" s="339"/>
      <c r="MS2" s="339"/>
      <c r="MT2" s="339"/>
      <c r="MU2" s="339"/>
      <c r="MV2" s="339"/>
      <c r="MW2" s="339"/>
      <c r="MX2" s="339"/>
      <c r="MY2" s="339"/>
      <c r="MZ2" s="339"/>
      <c r="NA2" s="339"/>
      <c r="NB2" s="339"/>
      <c r="NC2" s="339"/>
      <c r="ND2" s="339"/>
      <c r="NE2" s="339"/>
      <c r="NF2" s="339"/>
      <c r="NG2" s="339"/>
      <c r="NH2" s="339"/>
      <c r="NI2" s="339"/>
      <c r="NJ2" s="339"/>
      <c r="NK2" s="339"/>
      <c r="NL2" s="339"/>
      <c r="NM2" s="339"/>
      <c r="NN2" s="339"/>
      <c r="NO2" s="339"/>
      <c r="NP2" s="339"/>
      <c r="NQ2" s="339"/>
      <c r="NR2" s="339"/>
      <c r="NS2" s="339"/>
      <c r="NT2" s="339"/>
      <c r="NU2" s="339"/>
      <c r="NV2" s="339"/>
      <c r="NW2" s="339"/>
      <c r="NX2" s="339"/>
      <c r="NY2" s="339"/>
      <c r="NZ2" s="339"/>
      <c r="OA2" s="339"/>
      <c r="OB2" s="339"/>
      <c r="OC2" s="339"/>
      <c r="OD2" s="339"/>
      <c r="OE2" s="339"/>
      <c r="OF2" s="339"/>
      <c r="OG2" s="339"/>
      <c r="OH2" s="339"/>
      <c r="OI2" s="339"/>
      <c r="OJ2" s="339"/>
      <c r="OK2" s="339"/>
      <c r="OL2" s="339"/>
      <c r="OM2" s="339"/>
      <c r="ON2" s="339"/>
      <c r="OO2" s="339"/>
      <c r="OP2" s="339"/>
      <c r="OQ2" s="339"/>
      <c r="OR2" s="339"/>
      <c r="OS2" s="339"/>
      <c r="OT2" s="339"/>
      <c r="OU2" s="339"/>
      <c r="OV2" s="339"/>
      <c r="OW2" s="339"/>
      <c r="OX2" s="339"/>
      <c r="OY2" s="339"/>
      <c r="OZ2" s="339"/>
      <c r="PA2" s="339"/>
      <c r="PB2" s="339"/>
      <c r="PC2" s="339"/>
      <c r="PD2" s="339"/>
      <c r="PE2" s="339"/>
      <c r="PF2" s="339"/>
      <c r="PG2" s="339"/>
      <c r="PH2" s="339"/>
      <c r="PI2" s="339"/>
      <c r="PJ2" s="339"/>
      <c r="PK2" s="339"/>
      <c r="PL2" s="339"/>
      <c r="PM2" s="339"/>
      <c r="PN2" s="339"/>
      <c r="PO2" s="339"/>
      <c r="PP2" s="339"/>
      <c r="PQ2" s="339"/>
      <c r="PR2" s="339"/>
      <c r="PS2" s="339"/>
      <c r="PT2" s="339"/>
      <c r="PU2" s="339"/>
      <c r="PV2" s="339"/>
      <c r="PW2" s="339"/>
      <c r="PX2" s="339"/>
      <c r="PY2" s="339"/>
      <c r="PZ2" s="339"/>
      <c r="QA2" s="339"/>
      <c r="QB2" s="339"/>
      <c r="QC2" s="339"/>
      <c r="QD2" s="339"/>
      <c r="QE2" s="339"/>
      <c r="QF2" s="339"/>
      <c r="QG2" s="339"/>
      <c r="QH2" s="339"/>
      <c r="QI2" s="339"/>
      <c r="QJ2" s="339"/>
      <c r="QK2" s="339"/>
      <c r="QL2" s="339"/>
      <c r="QM2" s="339"/>
      <c r="QN2" s="339"/>
      <c r="QO2" s="339"/>
      <c r="QP2" s="339"/>
      <c r="QQ2" s="339"/>
      <c r="QR2" s="339"/>
      <c r="QS2" s="339"/>
      <c r="QT2" s="339"/>
      <c r="QU2" s="339"/>
      <c r="QV2" s="339"/>
      <c r="QW2" s="339"/>
      <c r="QX2" s="339"/>
      <c r="QY2" s="339"/>
      <c r="QZ2" s="339"/>
      <c r="RA2" s="339"/>
      <c r="RB2" s="339"/>
      <c r="RC2" s="339"/>
      <c r="RD2" s="339"/>
      <c r="RE2" s="339"/>
      <c r="RF2" s="339"/>
      <c r="RG2" s="339"/>
      <c r="RH2" s="339"/>
      <c r="RI2" s="339"/>
      <c r="RJ2" s="339"/>
      <c r="RK2" s="339"/>
      <c r="RL2" s="339"/>
      <c r="RM2" s="339"/>
      <c r="RN2" s="339"/>
      <c r="RO2" s="339"/>
      <c r="RP2" s="339"/>
      <c r="RQ2" s="339"/>
      <c r="RR2" s="339"/>
      <c r="RS2" s="339"/>
      <c r="RT2" s="339"/>
      <c r="RU2" s="339"/>
      <c r="RV2" s="339"/>
      <c r="RW2" s="339"/>
      <c r="RX2" s="339"/>
      <c r="RY2" s="339"/>
      <c r="RZ2" s="339"/>
      <c r="SA2" s="339"/>
      <c r="SB2" s="339"/>
      <c r="SC2" s="339"/>
      <c r="SD2" s="339"/>
      <c r="SE2" s="339"/>
      <c r="SF2" s="339"/>
      <c r="SG2" s="339"/>
      <c r="SH2" s="339"/>
      <c r="SI2" s="339"/>
      <c r="SJ2" s="339"/>
      <c r="SK2" s="339"/>
      <c r="SL2" s="339"/>
      <c r="SM2" s="339"/>
      <c r="SN2" s="339"/>
      <c r="SO2" s="339"/>
      <c r="SP2" s="339"/>
      <c r="SQ2" s="339"/>
      <c r="SR2" s="339"/>
      <c r="SS2" s="339"/>
      <c r="ST2" s="339"/>
      <c r="SU2" s="339"/>
      <c r="SV2" s="339"/>
      <c r="SW2" s="339"/>
      <c r="SX2" s="339"/>
      <c r="SY2" s="339"/>
      <c r="SZ2" s="339"/>
      <c r="TA2" s="339"/>
      <c r="TB2" s="339"/>
      <c r="TC2" s="339"/>
      <c r="TD2" s="339"/>
      <c r="TE2" s="339"/>
      <c r="TF2" s="339"/>
      <c r="TG2" s="339"/>
      <c r="TH2" s="339"/>
      <c r="TI2" s="339"/>
      <c r="TJ2" s="339"/>
      <c r="TK2" s="339"/>
      <c r="TL2" s="339"/>
      <c r="TM2" s="339"/>
      <c r="TN2" s="339"/>
      <c r="TO2" s="339"/>
      <c r="TP2" s="339"/>
      <c r="TQ2" s="339"/>
      <c r="TR2" s="339"/>
      <c r="TS2" s="339"/>
      <c r="TT2" s="339"/>
      <c r="TU2" s="339"/>
      <c r="TV2" s="339"/>
      <c r="TW2" s="339"/>
      <c r="TX2" s="339"/>
      <c r="TY2" s="339"/>
      <c r="TZ2" s="339"/>
      <c r="UA2" s="339"/>
      <c r="UB2" s="339"/>
      <c r="UC2" s="339"/>
      <c r="UD2" s="339"/>
      <c r="UE2" s="339"/>
      <c r="UF2" s="339"/>
      <c r="UG2" s="339"/>
      <c r="UH2" s="339"/>
      <c r="UI2" s="339"/>
      <c r="UJ2" s="339"/>
      <c r="UK2" s="339"/>
      <c r="UL2" s="339"/>
      <c r="UM2" s="339"/>
      <c r="UN2" s="339"/>
      <c r="UO2" s="339"/>
      <c r="UP2" s="339"/>
      <c r="UQ2" s="339"/>
      <c r="UR2" s="339"/>
      <c r="US2" s="339"/>
      <c r="UT2" s="339"/>
      <c r="UU2" s="339"/>
      <c r="UV2" s="339"/>
      <c r="UW2" s="339"/>
      <c r="UX2" s="339"/>
      <c r="UY2" s="339"/>
      <c r="UZ2" s="339"/>
      <c r="VA2" s="339"/>
      <c r="VB2" s="339"/>
      <c r="VC2" s="339"/>
      <c r="VD2" s="339"/>
      <c r="VE2" s="339"/>
      <c r="VF2" s="339"/>
      <c r="VG2" s="339"/>
      <c r="VH2" s="339"/>
      <c r="VI2" s="339"/>
      <c r="VJ2" s="339"/>
      <c r="VK2" s="339"/>
      <c r="VL2" s="339"/>
      <c r="VM2" s="339"/>
      <c r="VN2" s="339"/>
      <c r="VO2" s="339"/>
      <c r="VP2" s="339"/>
      <c r="VQ2" s="339"/>
      <c r="VR2" s="339"/>
      <c r="VS2" s="339"/>
      <c r="VT2" s="339"/>
      <c r="VU2" s="339"/>
      <c r="VV2" s="339"/>
      <c r="VW2" s="339"/>
      <c r="VX2" s="339"/>
      <c r="VY2" s="339"/>
      <c r="VZ2" s="339"/>
      <c r="WA2" s="339"/>
      <c r="WB2" s="339"/>
      <c r="WC2" s="339"/>
      <c r="WD2" s="339"/>
      <c r="WE2" s="339"/>
      <c r="WF2" s="339"/>
      <c r="WG2" s="339"/>
      <c r="WH2" s="339"/>
      <c r="WI2" s="339"/>
      <c r="WJ2" s="339"/>
      <c r="WK2" s="339"/>
      <c r="WL2" s="339"/>
      <c r="WM2" s="339"/>
      <c r="WN2" s="339"/>
      <c r="WO2" s="339"/>
      <c r="WP2" s="339"/>
      <c r="WQ2" s="339"/>
      <c r="WR2" s="339"/>
      <c r="WS2" s="339"/>
      <c r="WT2" s="339"/>
      <c r="WU2" s="339"/>
      <c r="WV2" s="339"/>
      <c r="WW2" s="339"/>
      <c r="WX2" s="339"/>
      <c r="WY2" s="339"/>
      <c r="WZ2" s="339"/>
      <c r="XA2" s="339"/>
      <c r="XB2" s="339"/>
      <c r="XC2" s="339"/>
      <c r="XD2" s="339"/>
      <c r="XE2" s="339"/>
      <c r="XF2" s="339"/>
      <c r="XG2" s="339"/>
      <c r="XH2" s="339"/>
      <c r="XI2" s="339"/>
      <c r="XJ2" s="339"/>
      <c r="XK2" s="339"/>
      <c r="XL2" s="339"/>
      <c r="XM2" s="339"/>
      <c r="XN2" s="339"/>
      <c r="XO2" s="339"/>
      <c r="XP2" s="339"/>
      <c r="XQ2" s="339"/>
      <c r="XR2" s="339"/>
      <c r="XS2" s="339"/>
      <c r="XT2" s="339"/>
      <c r="XU2" s="339"/>
      <c r="XV2" s="339"/>
      <c r="XW2" s="339"/>
      <c r="XX2" s="339"/>
      <c r="XY2" s="339"/>
      <c r="XZ2" s="339"/>
      <c r="YA2" s="339"/>
      <c r="YB2" s="339"/>
      <c r="YC2" s="339"/>
      <c r="YD2" s="339"/>
      <c r="YE2" s="339"/>
      <c r="YF2" s="339"/>
      <c r="YG2" s="339"/>
      <c r="YH2" s="339"/>
      <c r="YI2" s="339"/>
      <c r="YJ2" s="339"/>
      <c r="YK2" s="339"/>
      <c r="YL2" s="339"/>
      <c r="YM2" s="339"/>
      <c r="YN2" s="339"/>
      <c r="YO2" s="339"/>
      <c r="YP2" s="339"/>
      <c r="YQ2" s="339"/>
      <c r="YR2" s="339"/>
      <c r="YS2" s="339"/>
      <c r="YT2" s="339"/>
      <c r="YU2" s="339"/>
      <c r="YV2" s="339"/>
      <c r="YW2" s="339"/>
      <c r="YX2" s="339"/>
      <c r="YY2" s="339"/>
      <c r="YZ2" s="339"/>
      <c r="ZA2" s="339"/>
      <c r="ZB2" s="339"/>
      <c r="ZC2" s="339"/>
      <c r="ZD2" s="339"/>
      <c r="ZE2" s="339"/>
      <c r="ZF2" s="339"/>
      <c r="ZG2" s="339"/>
      <c r="ZH2" s="339"/>
      <c r="ZI2" s="339"/>
      <c r="ZJ2" s="339"/>
      <c r="ZK2" s="339"/>
      <c r="ZL2" s="339"/>
      <c r="ZM2" s="339"/>
      <c r="ZN2" s="339"/>
      <c r="ZO2" s="339"/>
      <c r="ZP2" s="339"/>
      <c r="ZQ2" s="339"/>
      <c r="ZR2" s="339"/>
      <c r="ZS2" s="339"/>
      <c r="ZT2" s="339"/>
      <c r="ZU2" s="339"/>
      <c r="ZV2" s="339"/>
      <c r="ZW2" s="339"/>
      <c r="ZX2" s="339"/>
      <c r="ZY2" s="339"/>
      <c r="ZZ2" s="339"/>
      <c r="AAA2" s="339"/>
      <c r="AAB2" s="339"/>
      <c r="AAC2" s="339"/>
      <c r="AAD2" s="339"/>
      <c r="AAE2" s="339"/>
      <c r="AAF2" s="339"/>
      <c r="AAG2" s="339"/>
      <c r="AAH2" s="339"/>
      <c r="AAI2" s="339"/>
      <c r="AAJ2" s="339"/>
      <c r="AAK2" s="339"/>
      <c r="AAL2" s="339"/>
      <c r="AAM2" s="339"/>
      <c r="AAN2" s="339"/>
      <c r="AAO2" s="339"/>
      <c r="AAP2" s="339"/>
      <c r="AAQ2" s="339"/>
      <c r="AAR2" s="339"/>
      <c r="AAS2" s="339"/>
      <c r="AAT2" s="339"/>
      <c r="AAU2" s="339"/>
      <c r="AAV2" s="339"/>
      <c r="AAW2" s="339"/>
      <c r="AAX2" s="339"/>
      <c r="AAY2" s="339"/>
      <c r="AAZ2" s="339"/>
      <c r="ABA2" s="339"/>
      <c r="ABB2" s="339"/>
      <c r="ABC2" s="339"/>
      <c r="ABD2" s="339"/>
      <c r="ABE2" s="339"/>
      <c r="ABF2" s="339"/>
      <c r="ABG2" s="339"/>
      <c r="ABH2" s="339"/>
      <c r="ABI2" s="339"/>
      <c r="ABJ2" s="339"/>
      <c r="ABK2" s="339"/>
      <c r="ABL2" s="339"/>
      <c r="ABM2" s="339"/>
      <c r="ABN2" s="339"/>
      <c r="ABO2" s="339"/>
      <c r="ABP2" s="339"/>
      <c r="ABQ2" s="339"/>
      <c r="ABR2" s="339"/>
      <c r="ABS2" s="339"/>
      <c r="ABT2" s="339"/>
      <c r="ABU2" s="339"/>
      <c r="ABV2" s="339"/>
      <c r="ABW2" s="339"/>
      <c r="ABX2" s="339"/>
      <c r="ABY2" s="339"/>
      <c r="ABZ2" s="339"/>
      <c r="ACA2" s="339"/>
      <c r="ACB2" s="339"/>
      <c r="ACC2" s="339"/>
      <c r="ACD2" s="339"/>
      <c r="ACE2" s="339"/>
      <c r="ACF2" s="339"/>
      <c r="ACG2" s="339"/>
      <c r="ACH2" s="339"/>
      <c r="ACI2" s="339"/>
      <c r="ACJ2" s="339"/>
      <c r="ACK2" s="339"/>
      <c r="ACL2" s="339"/>
      <c r="ACM2" s="339"/>
      <c r="ACN2" s="339"/>
      <c r="ACO2" s="339"/>
      <c r="ACP2" s="339"/>
      <c r="ACQ2" s="339"/>
      <c r="ACR2" s="339"/>
      <c r="ACS2" s="339"/>
      <c r="ACT2" s="339"/>
      <c r="ACU2" s="339"/>
      <c r="ACV2" s="339"/>
      <c r="ACW2" s="339"/>
      <c r="ACX2" s="339"/>
      <c r="ACY2" s="339"/>
      <c r="ACZ2" s="339"/>
      <c r="ADA2" s="339"/>
      <c r="ADB2" s="339"/>
      <c r="ADC2" s="339"/>
      <c r="ADD2" s="339"/>
      <c r="ADE2" s="339"/>
      <c r="ADF2" s="339"/>
      <c r="ADG2" s="339"/>
      <c r="ADH2" s="339"/>
      <c r="ADI2" s="339"/>
      <c r="ADJ2" s="339"/>
      <c r="ADK2" s="339"/>
      <c r="ADL2" s="339"/>
      <c r="ADM2" s="339"/>
      <c r="ADN2" s="339"/>
      <c r="ADO2" s="339"/>
      <c r="ADP2" s="339"/>
      <c r="ADQ2" s="339"/>
      <c r="ADR2" s="339"/>
      <c r="ADS2" s="339"/>
      <c r="ADT2" s="339"/>
      <c r="ADU2" s="339"/>
      <c r="ADV2" s="339"/>
      <c r="ADW2" s="339"/>
      <c r="ADX2" s="339"/>
      <c r="ADY2" s="339"/>
      <c r="ADZ2" s="339"/>
      <c r="AEA2" s="339"/>
      <c r="AEB2" s="339"/>
      <c r="AEC2" s="339"/>
      <c r="AED2" s="339"/>
      <c r="AEE2" s="339"/>
      <c r="AEF2" s="339"/>
      <c r="AEG2" s="339"/>
      <c r="AEH2" s="339"/>
      <c r="AEI2" s="339"/>
      <c r="AEJ2" s="339"/>
      <c r="AEK2" s="339"/>
      <c r="AEL2" s="339"/>
      <c r="AEM2" s="339"/>
      <c r="AEN2" s="339"/>
      <c r="AEO2" s="339"/>
      <c r="AEP2" s="339"/>
      <c r="AEQ2" s="339"/>
      <c r="AER2" s="339"/>
      <c r="AES2" s="339"/>
      <c r="AET2" s="339"/>
      <c r="AEU2" s="339"/>
      <c r="AEV2" s="339"/>
      <c r="AEW2" s="339"/>
      <c r="AEX2" s="339"/>
      <c r="AEY2" s="339"/>
      <c r="AEZ2" s="339"/>
      <c r="AFA2" s="339"/>
      <c r="AFB2" s="339"/>
      <c r="AFC2" s="339"/>
      <c r="AFD2" s="339"/>
      <c r="AFE2" s="339"/>
      <c r="AFF2" s="339"/>
      <c r="AFG2" s="339"/>
      <c r="AFH2" s="339"/>
      <c r="AFI2" s="339"/>
      <c r="AFJ2" s="339"/>
      <c r="AFK2" s="339"/>
      <c r="AFL2" s="339"/>
      <c r="AFM2" s="339"/>
      <c r="AFN2" s="339"/>
      <c r="AFO2" s="339"/>
      <c r="AFP2" s="339"/>
      <c r="AFQ2" s="339"/>
      <c r="AFR2" s="339"/>
      <c r="AFS2" s="339"/>
      <c r="AFT2" s="339"/>
      <c r="AFU2" s="339"/>
      <c r="AFV2" s="339"/>
      <c r="AFW2" s="339"/>
      <c r="AFX2" s="339"/>
      <c r="AFY2" s="339"/>
      <c r="AFZ2" s="339"/>
      <c r="AGA2" s="339"/>
      <c r="AGB2" s="339"/>
      <c r="AGC2" s="339"/>
      <c r="AGD2" s="339"/>
      <c r="AGE2" s="339"/>
      <c r="AGF2" s="339"/>
      <c r="AGG2" s="339"/>
      <c r="AGH2" s="339"/>
      <c r="AGI2" s="339"/>
      <c r="AGJ2" s="339"/>
      <c r="AGK2" s="339"/>
      <c r="AGL2" s="339"/>
      <c r="AGM2" s="339"/>
      <c r="AGN2" s="339"/>
      <c r="AGO2" s="339"/>
      <c r="AGP2" s="339"/>
      <c r="AGQ2" s="339"/>
      <c r="AGR2" s="339"/>
      <c r="AGS2" s="339"/>
      <c r="AGT2" s="339"/>
      <c r="AGU2" s="339"/>
      <c r="AGV2" s="339"/>
      <c r="AGW2" s="339"/>
      <c r="AGX2" s="339"/>
      <c r="AGY2" s="339"/>
      <c r="AGZ2" s="339"/>
      <c r="AHA2" s="339"/>
      <c r="AHB2" s="339"/>
      <c r="AHC2" s="339"/>
      <c r="AHD2" s="339"/>
      <c r="AHE2" s="339"/>
      <c r="AHF2" s="339"/>
      <c r="AHG2" s="339"/>
      <c r="AHH2" s="339"/>
      <c r="AHI2" s="339"/>
      <c r="AHJ2" s="339"/>
      <c r="AHK2" s="339"/>
      <c r="AHL2" s="339"/>
      <c r="AHM2" s="339"/>
      <c r="AHN2" s="339"/>
      <c r="AHO2" s="339"/>
      <c r="AHP2" s="339"/>
      <c r="AHQ2" s="339"/>
      <c r="AHR2" s="339"/>
      <c r="AHS2" s="339"/>
      <c r="AHT2" s="339"/>
      <c r="AHU2" s="339"/>
      <c r="AHV2" s="339"/>
      <c r="AHW2" s="339"/>
      <c r="AHX2" s="339"/>
      <c r="AHY2" s="339"/>
      <c r="AHZ2" s="339"/>
      <c r="AIA2" s="339"/>
      <c r="AIB2" s="339"/>
      <c r="AIC2" s="339"/>
      <c r="AID2" s="339"/>
      <c r="AIE2" s="339"/>
      <c r="AIF2" s="339"/>
      <c r="AIG2" s="339"/>
      <c r="AIH2" s="339"/>
      <c r="AII2" s="339"/>
      <c r="AIJ2" s="339"/>
      <c r="AIK2" s="339"/>
      <c r="AIL2" s="339"/>
      <c r="AIM2" s="339"/>
      <c r="AIN2" s="339"/>
      <c r="AIO2" s="339"/>
      <c r="AIP2" s="339"/>
      <c r="AIQ2" s="339"/>
      <c r="AIR2" s="339"/>
      <c r="AIS2" s="339"/>
      <c r="AIT2" s="339"/>
      <c r="AIU2" s="339"/>
      <c r="AIV2" s="339"/>
      <c r="AIW2" s="339"/>
      <c r="AIX2" s="339"/>
      <c r="AIY2" s="339"/>
      <c r="AIZ2" s="339"/>
      <c r="AJA2" s="339"/>
      <c r="AJB2" s="339"/>
      <c r="AJC2" s="339"/>
      <c r="AJD2" s="339"/>
      <c r="AJE2" s="339"/>
      <c r="AJF2" s="339"/>
      <c r="AJG2" s="339"/>
      <c r="AJH2" s="339"/>
      <c r="AJI2" s="339"/>
      <c r="AJJ2" s="339"/>
      <c r="AJK2" s="339"/>
      <c r="AJL2" s="339"/>
      <c r="AJM2" s="339"/>
      <c r="AJN2" s="339"/>
      <c r="AJO2" s="339"/>
      <c r="AJP2" s="339"/>
      <c r="AJQ2" s="339"/>
      <c r="AJR2" s="339"/>
      <c r="AJS2" s="339"/>
      <c r="AJT2" s="339"/>
      <c r="AJU2" s="339"/>
      <c r="AJV2" s="339"/>
      <c r="AJW2" s="339"/>
      <c r="AJX2" s="339"/>
      <c r="AJY2" s="339"/>
      <c r="AJZ2" s="339"/>
      <c r="AKA2" s="339"/>
      <c r="AKB2" s="339"/>
      <c r="AKC2" s="339"/>
      <c r="AKD2" s="339"/>
      <c r="AKE2" s="339"/>
      <c r="AKF2" s="339"/>
      <c r="AKG2" s="339"/>
      <c r="AKH2" s="339"/>
      <c r="AKI2" s="339"/>
      <c r="AKJ2" s="339"/>
      <c r="AKK2" s="339"/>
      <c r="AKL2" s="339"/>
      <c r="AKM2" s="339"/>
      <c r="AKN2" s="339"/>
      <c r="AKO2" s="339"/>
      <c r="AKP2" s="339"/>
      <c r="AKQ2" s="339"/>
      <c r="AKR2" s="339"/>
      <c r="AKS2" s="339"/>
      <c r="AKT2" s="339"/>
      <c r="AKU2" s="339"/>
      <c r="AKV2" s="339"/>
      <c r="AKW2" s="339"/>
      <c r="AKX2" s="339"/>
      <c r="AKY2" s="339"/>
      <c r="AKZ2" s="339"/>
      <c r="ALA2" s="339"/>
      <c r="ALB2" s="339"/>
      <c r="ALC2" s="339"/>
      <c r="ALD2" s="339"/>
      <c r="ALE2" s="339"/>
      <c r="ALF2" s="339"/>
      <c r="ALG2" s="339"/>
      <c r="ALH2" s="339"/>
      <c r="ALI2" s="339"/>
      <c r="ALJ2" s="339"/>
      <c r="ALK2" s="339"/>
      <c r="ALL2" s="339"/>
      <c r="ALM2" s="339"/>
      <c r="ALN2" s="339"/>
      <c r="ALO2" s="339"/>
      <c r="ALP2" s="339"/>
      <c r="ALQ2" s="339"/>
      <c r="ALR2" s="339"/>
      <c r="ALS2" s="339"/>
      <c r="ALT2" s="339"/>
      <c r="ALU2" s="339"/>
      <c r="ALV2" s="339"/>
      <c r="ALW2" s="339"/>
      <c r="ALX2" s="339"/>
      <c r="ALY2" s="339"/>
      <c r="ALZ2" s="339"/>
      <c r="AMA2" s="339"/>
      <c r="AMB2" s="339"/>
      <c r="AMC2" s="339"/>
      <c r="AMD2" s="339"/>
      <c r="AME2" s="339"/>
      <c r="AMF2" s="339"/>
      <c r="AMG2" s="339"/>
      <c r="AMH2" s="339"/>
      <c r="AMI2" s="339"/>
      <c r="AMJ2" s="339"/>
      <c r="AMK2" s="339"/>
      <c r="AML2" s="339"/>
      <c r="AMM2" s="339"/>
      <c r="AMN2" s="339"/>
      <c r="AMO2" s="339"/>
      <c r="AMP2" s="339"/>
      <c r="AMQ2" s="339"/>
      <c r="AMR2" s="339"/>
      <c r="AMS2" s="339"/>
      <c r="AMT2" s="339"/>
      <c r="AMU2" s="339"/>
      <c r="AMV2" s="339"/>
      <c r="AMW2" s="339"/>
      <c r="AMX2" s="339"/>
      <c r="AMY2" s="339"/>
      <c r="AMZ2" s="339"/>
      <c r="ANA2" s="339"/>
      <c r="ANB2" s="339"/>
      <c r="ANC2" s="339"/>
      <c r="AND2" s="339"/>
      <c r="ANE2" s="339"/>
      <c r="ANF2" s="339"/>
      <c r="ANG2" s="339"/>
      <c r="ANH2" s="339"/>
      <c r="ANI2" s="339"/>
      <c r="ANJ2" s="339"/>
      <c r="ANK2" s="339"/>
      <c r="ANL2" s="339"/>
      <c r="ANM2" s="339"/>
      <c r="ANN2" s="339"/>
      <c r="ANO2" s="339"/>
      <c r="ANP2" s="339"/>
      <c r="ANQ2" s="339"/>
      <c r="ANR2" s="339"/>
      <c r="ANS2" s="339"/>
      <c r="ANT2" s="339"/>
      <c r="ANU2" s="339"/>
      <c r="ANV2" s="339"/>
      <c r="ANW2" s="339"/>
      <c r="ANX2" s="339"/>
      <c r="ANY2" s="339"/>
      <c r="ANZ2" s="339"/>
      <c r="AOA2" s="339"/>
      <c r="AOB2" s="339"/>
      <c r="AOC2" s="339"/>
      <c r="AOD2" s="339"/>
      <c r="AOE2" s="339"/>
      <c r="AOF2" s="339"/>
      <c r="AOG2" s="339"/>
      <c r="AOH2" s="339"/>
      <c r="AOI2" s="339"/>
      <c r="AOJ2" s="339"/>
      <c r="AOK2" s="339"/>
      <c r="AOL2" s="339"/>
      <c r="AOM2" s="339"/>
      <c r="AON2" s="339"/>
      <c r="AOO2" s="339"/>
      <c r="AOP2" s="339"/>
      <c r="AOQ2" s="339"/>
      <c r="AOR2" s="339"/>
      <c r="AOS2" s="339"/>
      <c r="AOT2" s="339"/>
      <c r="AOU2" s="339"/>
      <c r="AOV2" s="339"/>
      <c r="AOW2" s="339"/>
      <c r="AOX2" s="339"/>
      <c r="AOY2" s="339"/>
      <c r="AOZ2" s="339"/>
      <c r="APA2" s="339"/>
      <c r="APB2" s="339"/>
      <c r="APC2" s="339"/>
      <c r="APD2" s="339"/>
      <c r="APE2" s="339"/>
      <c r="APF2" s="339"/>
      <c r="APG2" s="339"/>
      <c r="APH2" s="339"/>
      <c r="API2" s="339"/>
      <c r="APJ2" s="339"/>
      <c r="APK2" s="339"/>
      <c r="APL2" s="339"/>
      <c r="APM2" s="339"/>
      <c r="APN2" s="339"/>
      <c r="APO2" s="339"/>
      <c r="APP2" s="339"/>
      <c r="APQ2" s="339"/>
      <c r="APR2" s="339"/>
      <c r="APS2" s="339"/>
      <c r="APT2" s="339"/>
      <c r="APU2" s="339"/>
      <c r="APV2" s="339"/>
      <c r="APW2" s="339"/>
      <c r="APX2" s="339"/>
      <c r="APY2" s="339"/>
      <c r="APZ2" s="339"/>
      <c r="AQA2" s="339"/>
      <c r="AQB2" s="339"/>
      <c r="AQC2" s="339"/>
      <c r="AQD2" s="339"/>
      <c r="AQE2" s="339"/>
      <c r="AQF2" s="339"/>
      <c r="AQG2" s="339"/>
      <c r="AQH2" s="339"/>
      <c r="AQI2" s="339"/>
      <c r="AQJ2" s="339"/>
      <c r="AQK2" s="339"/>
      <c r="AQL2" s="339"/>
      <c r="AQM2" s="339"/>
      <c r="AQN2" s="339"/>
      <c r="AQO2" s="339"/>
      <c r="AQP2" s="339"/>
      <c r="AQQ2" s="339"/>
      <c r="AQR2" s="339"/>
      <c r="AQS2" s="339"/>
      <c r="AQT2" s="339"/>
      <c r="AQU2" s="339"/>
      <c r="AQV2" s="339"/>
      <c r="AQW2" s="339"/>
      <c r="AQX2" s="339"/>
      <c r="AQY2" s="339"/>
      <c r="AQZ2" s="339"/>
      <c r="ARA2" s="339"/>
      <c r="ARB2" s="339"/>
      <c r="ARC2" s="339"/>
      <c r="ARD2" s="339"/>
      <c r="ARE2" s="339"/>
      <c r="ARF2" s="339"/>
      <c r="ARG2" s="339"/>
      <c r="ARH2" s="339"/>
      <c r="ARI2" s="339"/>
      <c r="ARJ2" s="339"/>
      <c r="ARK2" s="339"/>
      <c r="ARL2" s="339"/>
      <c r="ARM2" s="339"/>
      <c r="ARN2" s="339"/>
      <c r="ARO2" s="339"/>
      <c r="ARP2" s="339"/>
      <c r="ARQ2" s="339"/>
      <c r="ARR2" s="339"/>
      <c r="ARS2" s="339"/>
      <c r="ART2" s="339"/>
      <c r="ARU2" s="339"/>
      <c r="ARV2" s="339"/>
      <c r="ARW2" s="339"/>
      <c r="ARX2" s="339"/>
      <c r="ARY2" s="339"/>
      <c r="ARZ2" s="339"/>
      <c r="ASA2" s="339"/>
      <c r="ASB2" s="339"/>
      <c r="ASC2" s="339"/>
      <c r="ASD2" s="339"/>
      <c r="ASE2" s="339"/>
      <c r="ASF2" s="339"/>
      <c r="ASG2" s="339"/>
      <c r="ASH2" s="339"/>
      <c r="ASI2" s="339"/>
      <c r="ASJ2" s="339"/>
      <c r="ASK2" s="339"/>
      <c r="ASL2" s="339"/>
      <c r="ASM2" s="339"/>
      <c r="ASN2" s="339"/>
      <c r="ASO2" s="339"/>
      <c r="ASP2" s="339"/>
      <c r="ASQ2" s="339"/>
      <c r="ASR2" s="339"/>
      <c r="ASS2" s="339"/>
      <c r="AST2" s="339"/>
      <c r="ASU2" s="339"/>
      <c r="ASV2" s="339"/>
      <c r="ASW2" s="339"/>
      <c r="ASX2" s="339"/>
      <c r="ASY2" s="339"/>
      <c r="ASZ2" s="339"/>
      <c r="ATA2" s="339"/>
      <c r="ATB2" s="339"/>
      <c r="ATC2" s="339"/>
      <c r="ATD2" s="339"/>
      <c r="ATE2" s="339"/>
      <c r="ATF2" s="339"/>
      <c r="ATG2" s="339"/>
      <c r="ATH2" s="339"/>
      <c r="ATI2" s="339"/>
      <c r="ATJ2" s="339"/>
      <c r="ATK2" s="339"/>
      <c r="ATL2" s="339"/>
      <c r="ATM2" s="339"/>
      <c r="ATN2" s="339"/>
      <c r="ATO2" s="339"/>
      <c r="ATP2" s="339"/>
      <c r="ATQ2" s="339"/>
      <c r="ATR2" s="339"/>
      <c r="ATS2" s="339"/>
      <c r="ATT2" s="339"/>
      <c r="ATU2" s="339"/>
      <c r="ATV2" s="339"/>
      <c r="ATW2" s="339"/>
      <c r="ATX2" s="339"/>
      <c r="ATY2" s="339"/>
      <c r="ATZ2" s="339"/>
      <c r="AUA2" s="339"/>
      <c r="AUB2" s="339"/>
      <c r="AUC2" s="339"/>
      <c r="AUD2" s="339"/>
      <c r="AUE2" s="339"/>
      <c r="AUF2" s="339"/>
      <c r="AUG2" s="339"/>
      <c r="AUH2" s="339"/>
      <c r="AUI2" s="339"/>
      <c r="AUJ2" s="339"/>
      <c r="AUK2" s="339"/>
      <c r="AUL2" s="339"/>
      <c r="AUM2" s="339"/>
      <c r="AUN2" s="339"/>
      <c r="AUO2" s="339"/>
      <c r="AUP2" s="339"/>
      <c r="AUQ2" s="339"/>
      <c r="AUR2" s="339"/>
      <c r="AUS2" s="339"/>
      <c r="AUT2" s="339"/>
      <c r="AUU2" s="339"/>
      <c r="AUV2" s="339"/>
      <c r="AUW2" s="339"/>
      <c r="AUX2" s="339"/>
      <c r="AUY2" s="339"/>
      <c r="AUZ2" s="339"/>
      <c r="AVA2" s="339"/>
      <c r="AVB2" s="339"/>
      <c r="AVC2" s="339"/>
      <c r="AVD2" s="339"/>
      <c r="AVE2" s="339"/>
      <c r="AVF2" s="339"/>
      <c r="AVG2" s="339"/>
      <c r="AVH2" s="339"/>
      <c r="AVI2" s="339"/>
      <c r="AVJ2" s="339"/>
      <c r="AVK2" s="339"/>
      <c r="AVL2" s="339"/>
      <c r="AVM2" s="339"/>
      <c r="AVN2" s="339"/>
      <c r="AVO2" s="339"/>
      <c r="AVP2" s="339"/>
      <c r="AVQ2" s="339"/>
      <c r="AVR2" s="339"/>
      <c r="AVS2" s="339"/>
      <c r="AVT2" s="339"/>
      <c r="AVU2" s="339"/>
      <c r="AVV2" s="339"/>
      <c r="AVW2" s="339"/>
      <c r="AVX2" s="339"/>
      <c r="AVY2" s="339"/>
      <c r="AVZ2" s="339"/>
      <c r="AWA2" s="339"/>
      <c r="AWB2" s="339"/>
      <c r="AWC2" s="339"/>
      <c r="AWD2" s="339"/>
      <c r="AWE2" s="339"/>
      <c r="AWF2" s="339"/>
      <c r="AWG2" s="339"/>
      <c r="AWH2" s="339"/>
      <c r="AWI2" s="339"/>
      <c r="AWJ2" s="339"/>
      <c r="AWK2" s="339"/>
      <c r="AWL2" s="339"/>
      <c r="AWM2" s="339"/>
      <c r="AWN2" s="339"/>
      <c r="AWO2" s="339"/>
      <c r="AWP2" s="339"/>
      <c r="AWQ2" s="339"/>
      <c r="AWR2" s="339"/>
      <c r="AWS2" s="339"/>
      <c r="AWT2" s="339"/>
      <c r="AWU2" s="339"/>
      <c r="AWV2" s="339"/>
      <c r="AWW2" s="339"/>
      <c r="AWX2" s="339"/>
      <c r="AWY2" s="339"/>
      <c r="AWZ2" s="339"/>
      <c r="AXA2" s="339"/>
      <c r="AXB2" s="339"/>
      <c r="AXC2" s="339"/>
      <c r="AXD2" s="339"/>
      <c r="AXE2" s="339"/>
      <c r="AXF2" s="339"/>
      <c r="AXG2" s="339"/>
      <c r="AXH2" s="339"/>
      <c r="AXI2" s="339"/>
      <c r="AXJ2" s="339"/>
      <c r="AXK2" s="339"/>
      <c r="AXL2" s="339"/>
      <c r="AXM2" s="339"/>
      <c r="AXN2" s="339"/>
      <c r="AXO2" s="339"/>
      <c r="AXP2" s="339"/>
      <c r="AXQ2" s="339"/>
      <c r="AXR2" s="339"/>
      <c r="AXS2" s="339"/>
      <c r="AXT2" s="339"/>
      <c r="AXU2" s="339"/>
      <c r="AXV2" s="339"/>
      <c r="AXW2" s="339"/>
      <c r="AXX2" s="339"/>
      <c r="AXY2" s="339"/>
      <c r="AXZ2" s="339"/>
      <c r="AYA2" s="339"/>
      <c r="AYB2" s="339"/>
      <c r="AYC2" s="339"/>
      <c r="AYD2" s="339"/>
      <c r="AYE2" s="339"/>
      <c r="AYF2" s="339"/>
      <c r="AYG2" s="339"/>
      <c r="AYH2" s="339"/>
      <c r="AYI2" s="339"/>
      <c r="AYJ2" s="339"/>
      <c r="AYK2" s="339"/>
      <c r="AYL2" s="339"/>
      <c r="AYM2" s="339"/>
      <c r="AYN2" s="339"/>
      <c r="AYO2" s="339"/>
      <c r="AYP2" s="339"/>
      <c r="AYQ2" s="339"/>
      <c r="AYR2" s="339"/>
      <c r="AYS2" s="339"/>
      <c r="AYT2" s="339"/>
      <c r="AYU2" s="339"/>
      <c r="AYV2" s="339"/>
      <c r="AYW2" s="339"/>
      <c r="AYX2" s="339"/>
      <c r="AYY2" s="339"/>
      <c r="AYZ2" s="339"/>
      <c r="AZA2" s="339"/>
      <c r="AZB2" s="339"/>
      <c r="AZC2" s="339"/>
      <c r="AZD2" s="339"/>
      <c r="AZE2" s="339"/>
      <c r="AZF2" s="339"/>
      <c r="AZG2" s="339"/>
      <c r="AZH2" s="339"/>
      <c r="AZI2" s="339"/>
      <c r="AZJ2" s="339"/>
      <c r="AZK2" s="339"/>
      <c r="AZL2" s="339"/>
      <c r="AZM2" s="339"/>
      <c r="AZN2" s="339"/>
      <c r="AZO2" s="339"/>
      <c r="AZP2" s="339"/>
      <c r="AZQ2" s="339"/>
      <c r="AZR2" s="339"/>
      <c r="AZS2" s="339"/>
      <c r="AZT2" s="339"/>
      <c r="AZU2" s="339"/>
      <c r="AZV2" s="339"/>
      <c r="AZW2" s="339"/>
      <c r="AZX2" s="339"/>
      <c r="AZY2" s="339"/>
      <c r="AZZ2" s="339"/>
      <c r="BAA2" s="339"/>
      <c r="BAB2" s="339"/>
      <c r="BAC2" s="339"/>
      <c r="BAD2" s="339"/>
      <c r="BAE2" s="339"/>
      <c r="BAF2" s="339"/>
      <c r="BAG2" s="339"/>
      <c r="BAH2" s="339"/>
      <c r="BAI2" s="339"/>
      <c r="BAJ2" s="339"/>
      <c r="BAK2" s="339"/>
      <c r="BAL2" s="339"/>
      <c r="BAM2" s="339"/>
      <c r="BAN2" s="339"/>
      <c r="BAO2" s="339"/>
      <c r="BAP2" s="339"/>
      <c r="BAQ2" s="339"/>
      <c r="BAR2" s="339"/>
      <c r="BAS2" s="339"/>
      <c r="BAT2" s="339"/>
      <c r="BAU2" s="339"/>
      <c r="BAV2" s="339"/>
      <c r="BAW2" s="339"/>
      <c r="BAX2" s="339"/>
      <c r="BAY2" s="339"/>
      <c r="BAZ2" s="339"/>
      <c r="BBA2" s="339"/>
      <c r="BBB2" s="339"/>
      <c r="BBC2" s="339"/>
      <c r="BBD2" s="339"/>
      <c r="BBE2" s="339"/>
      <c r="BBF2" s="339"/>
      <c r="BBG2" s="339"/>
      <c r="BBH2" s="339"/>
      <c r="BBI2" s="339"/>
      <c r="BBJ2" s="339"/>
      <c r="BBK2" s="339"/>
      <c r="BBL2" s="339"/>
      <c r="BBM2" s="339"/>
      <c r="BBN2" s="339"/>
      <c r="BBO2" s="339"/>
      <c r="BBP2" s="339"/>
      <c r="BBQ2" s="339"/>
      <c r="BBR2" s="339"/>
      <c r="BBS2" s="339"/>
      <c r="BBT2" s="339"/>
      <c r="BBU2" s="339"/>
      <c r="BBV2" s="339"/>
      <c r="BBW2" s="339"/>
      <c r="BBX2" s="339"/>
      <c r="BBY2" s="339"/>
      <c r="BBZ2" s="339"/>
      <c r="BCA2" s="339"/>
      <c r="BCB2" s="339"/>
      <c r="BCC2" s="339"/>
      <c r="BCD2" s="339"/>
      <c r="BCE2" s="339"/>
      <c r="BCF2" s="339"/>
      <c r="BCG2" s="339"/>
      <c r="BCH2" s="339"/>
      <c r="BCI2" s="339"/>
      <c r="BCJ2" s="339"/>
      <c r="BCK2" s="339"/>
      <c r="BCL2" s="339"/>
      <c r="BCM2" s="339"/>
      <c r="BCN2" s="339"/>
      <c r="BCO2" s="339"/>
      <c r="BCP2" s="339"/>
      <c r="BCQ2" s="339"/>
      <c r="BCR2" s="339"/>
      <c r="BCS2" s="339"/>
      <c r="BCT2" s="339"/>
      <c r="BCU2" s="339"/>
      <c r="BCV2" s="339"/>
      <c r="BCW2" s="339"/>
      <c r="BCX2" s="339"/>
      <c r="BCY2" s="339"/>
      <c r="BCZ2" s="339"/>
      <c r="BDA2" s="339"/>
      <c r="BDB2" s="339"/>
      <c r="BDC2" s="339"/>
      <c r="BDD2" s="339"/>
      <c r="BDE2" s="339"/>
      <c r="BDF2" s="339"/>
      <c r="BDG2" s="339"/>
      <c r="BDH2" s="339"/>
      <c r="BDI2" s="339"/>
      <c r="BDJ2" s="339"/>
      <c r="BDK2" s="339"/>
      <c r="BDL2" s="339"/>
      <c r="BDM2" s="339"/>
      <c r="BDN2" s="339"/>
      <c r="BDO2" s="339"/>
      <c r="BDP2" s="339"/>
      <c r="BDQ2" s="339"/>
      <c r="BDR2" s="339"/>
      <c r="BDS2" s="339"/>
      <c r="BDT2" s="339"/>
      <c r="BDU2" s="339"/>
      <c r="BDV2" s="339"/>
      <c r="BDW2" s="339"/>
      <c r="BDX2" s="339"/>
      <c r="BDY2" s="339"/>
      <c r="BDZ2" s="339"/>
      <c r="BEA2" s="339"/>
      <c r="BEB2" s="339"/>
      <c r="BEC2" s="339"/>
      <c r="BED2" s="339"/>
      <c r="BEE2" s="339"/>
      <c r="BEF2" s="339"/>
      <c r="BEG2" s="339"/>
      <c r="BEH2" s="339"/>
      <c r="BEI2" s="339"/>
      <c r="BEJ2" s="339"/>
      <c r="BEK2" s="339"/>
      <c r="BEL2" s="339"/>
      <c r="BEM2" s="339"/>
      <c r="BEN2" s="339"/>
      <c r="BEO2" s="339"/>
      <c r="BEP2" s="339"/>
      <c r="BEQ2" s="339"/>
      <c r="BER2" s="339"/>
      <c r="BES2" s="339"/>
      <c r="BET2" s="339"/>
      <c r="BEU2" s="339"/>
      <c r="BEV2" s="339"/>
      <c r="BEW2" s="339"/>
      <c r="BEX2" s="339"/>
      <c r="BEY2" s="339"/>
      <c r="BEZ2" s="339"/>
      <c r="BFA2" s="339"/>
      <c r="BFB2" s="339"/>
      <c r="BFC2" s="339"/>
      <c r="BFD2" s="339"/>
      <c r="BFE2" s="339"/>
      <c r="BFF2" s="339"/>
      <c r="BFG2" s="339"/>
      <c r="BFH2" s="339"/>
      <c r="BFI2" s="339"/>
      <c r="BFJ2" s="339"/>
      <c r="BFK2" s="339"/>
      <c r="BFL2" s="339"/>
      <c r="BFM2" s="339"/>
      <c r="BFN2" s="339"/>
      <c r="BFO2" s="339"/>
      <c r="BFP2" s="339"/>
      <c r="BFQ2" s="339"/>
      <c r="BFR2" s="339"/>
      <c r="BFS2" s="339"/>
      <c r="BFT2" s="339"/>
      <c r="BFU2" s="339"/>
      <c r="BFV2" s="339"/>
      <c r="BFW2" s="339"/>
      <c r="BFX2" s="339"/>
      <c r="BFY2" s="339"/>
      <c r="BFZ2" s="339"/>
      <c r="BGA2" s="339"/>
      <c r="BGB2" s="339"/>
      <c r="BGC2" s="339"/>
      <c r="BGD2" s="339"/>
      <c r="BGE2" s="339"/>
      <c r="BGF2" s="339"/>
      <c r="BGG2" s="339"/>
      <c r="BGH2" s="339"/>
      <c r="BGI2" s="339"/>
      <c r="BGJ2" s="339"/>
      <c r="BGK2" s="339"/>
      <c r="BGL2" s="339"/>
      <c r="BGM2" s="339"/>
      <c r="BGN2" s="339"/>
      <c r="BGO2" s="339"/>
      <c r="BGP2" s="339"/>
      <c r="BGQ2" s="339"/>
      <c r="BGR2" s="339"/>
      <c r="BGS2" s="339"/>
      <c r="BGT2" s="339"/>
      <c r="BGU2" s="339"/>
      <c r="BGV2" s="339"/>
      <c r="BGW2" s="339"/>
      <c r="BGX2" s="339"/>
      <c r="BGY2" s="339"/>
      <c r="BGZ2" s="339"/>
      <c r="BHA2" s="339"/>
      <c r="BHB2" s="339"/>
      <c r="BHC2" s="339"/>
      <c r="BHD2" s="339"/>
      <c r="BHE2" s="339"/>
      <c r="BHF2" s="339"/>
      <c r="BHG2" s="339"/>
      <c r="BHH2" s="339"/>
      <c r="BHI2" s="339"/>
      <c r="BHJ2" s="339"/>
      <c r="BHK2" s="339"/>
      <c r="BHL2" s="339"/>
      <c r="BHM2" s="339"/>
      <c r="BHN2" s="339"/>
      <c r="BHO2" s="339"/>
      <c r="BHP2" s="339"/>
      <c r="BHQ2" s="339"/>
      <c r="BHR2" s="339"/>
      <c r="BHS2" s="339"/>
      <c r="BHT2" s="339"/>
      <c r="BHU2" s="339"/>
      <c r="BHV2" s="339"/>
      <c r="BHW2" s="339"/>
      <c r="BHX2" s="339"/>
      <c r="BHY2" s="339"/>
      <c r="BHZ2" s="339"/>
      <c r="BIA2" s="339"/>
      <c r="BIB2" s="339"/>
      <c r="BIC2" s="339"/>
      <c r="BID2" s="339"/>
      <c r="BIE2" s="339"/>
      <c r="BIF2" s="339"/>
      <c r="BIG2" s="339"/>
      <c r="BIH2" s="339"/>
      <c r="BII2" s="339"/>
      <c r="BIJ2" s="339"/>
      <c r="BIK2" s="339"/>
      <c r="BIL2" s="339"/>
      <c r="BIM2" s="339"/>
      <c r="BIN2" s="339"/>
      <c r="BIO2" s="339"/>
      <c r="BIP2" s="339"/>
      <c r="BIQ2" s="339"/>
      <c r="BIR2" s="339"/>
      <c r="BIS2" s="339"/>
      <c r="BIT2" s="339"/>
      <c r="BIU2" s="339"/>
      <c r="BIV2" s="339"/>
      <c r="BIW2" s="339"/>
      <c r="BIX2" s="339"/>
      <c r="BIY2" s="339"/>
      <c r="BIZ2" s="339"/>
      <c r="BJA2" s="339"/>
      <c r="BJB2" s="339"/>
      <c r="BJC2" s="339"/>
      <c r="BJD2" s="339"/>
      <c r="BJE2" s="339"/>
      <c r="BJF2" s="339"/>
      <c r="BJG2" s="339"/>
      <c r="BJH2" s="339"/>
      <c r="BJI2" s="339"/>
      <c r="BJJ2" s="339"/>
      <c r="BJK2" s="339"/>
      <c r="BJL2" s="339"/>
      <c r="BJM2" s="339"/>
      <c r="BJN2" s="339"/>
      <c r="BJO2" s="339"/>
      <c r="BJP2" s="339"/>
      <c r="BJQ2" s="339"/>
      <c r="BJR2" s="339"/>
      <c r="BJS2" s="339"/>
      <c r="BJT2" s="339"/>
      <c r="BJU2" s="339"/>
      <c r="BJV2" s="339"/>
      <c r="BJW2" s="339"/>
      <c r="BJX2" s="339"/>
      <c r="BJY2" s="339"/>
      <c r="BJZ2" s="339"/>
      <c r="BKA2" s="339"/>
      <c r="BKB2" s="339"/>
      <c r="BKC2" s="339"/>
      <c r="BKD2" s="339"/>
      <c r="BKE2" s="339"/>
      <c r="BKF2" s="339"/>
      <c r="BKG2" s="339"/>
      <c r="BKH2" s="339"/>
      <c r="BKI2" s="339"/>
      <c r="BKJ2" s="339"/>
      <c r="BKK2" s="339"/>
      <c r="BKL2" s="339"/>
      <c r="BKM2" s="339"/>
      <c r="BKN2" s="339"/>
      <c r="BKO2" s="339"/>
      <c r="BKP2" s="339"/>
      <c r="BKQ2" s="339"/>
      <c r="BKR2" s="339"/>
      <c r="BKS2" s="339"/>
      <c r="BKT2" s="339"/>
      <c r="BKU2" s="339"/>
      <c r="BKV2" s="339"/>
      <c r="BKW2" s="339"/>
      <c r="BKX2" s="339"/>
      <c r="BKY2" s="339"/>
      <c r="BKZ2" s="339"/>
      <c r="BLA2" s="339"/>
      <c r="BLB2" s="339"/>
      <c r="BLC2" s="339"/>
      <c r="BLD2" s="339"/>
      <c r="BLE2" s="339"/>
      <c r="BLF2" s="339"/>
      <c r="BLG2" s="339"/>
      <c r="BLH2" s="339"/>
      <c r="BLI2" s="339"/>
      <c r="BLJ2" s="339"/>
      <c r="BLK2" s="339"/>
      <c r="BLL2" s="339"/>
      <c r="BLM2" s="339"/>
      <c r="BLN2" s="339"/>
      <c r="BLO2" s="339"/>
      <c r="BLP2" s="339"/>
      <c r="BLQ2" s="339"/>
      <c r="BLR2" s="339"/>
      <c r="BLS2" s="339"/>
      <c r="BLT2" s="339"/>
      <c r="BLU2" s="339"/>
      <c r="BLV2" s="339"/>
      <c r="BLW2" s="339"/>
      <c r="BLX2" s="339"/>
      <c r="BLY2" s="339"/>
      <c r="BLZ2" s="339"/>
      <c r="BMA2" s="339"/>
      <c r="BMB2" s="339"/>
      <c r="BMC2" s="339"/>
      <c r="BMD2" s="339"/>
      <c r="BME2" s="339"/>
      <c r="BMF2" s="339"/>
      <c r="BMG2" s="339"/>
      <c r="BMH2" s="339"/>
      <c r="BMI2" s="339"/>
      <c r="BMJ2" s="339"/>
      <c r="BMK2" s="339"/>
      <c r="BML2" s="339"/>
      <c r="BMM2" s="339"/>
      <c r="BMN2" s="339"/>
      <c r="BMO2" s="339"/>
      <c r="BMP2" s="339"/>
      <c r="BMQ2" s="339"/>
      <c r="BMR2" s="339"/>
      <c r="BMS2" s="339"/>
      <c r="BMT2" s="339"/>
      <c r="BMU2" s="339"/>
      <c r="BMV2" s="339"/>
      <c r="BMW2" s="339"/>
      <c r="BMX2" s="339"/>
      <c r="BMY2" s="339"/>
      <c r="BMZ2" s="339"/>
      <c r="BNA2" s="339"/>
      <c r="BNB2" s="339"/>
      <c r="BNC2" s="339"/>
      <c r="BND2" s="339"/>
      <c r="BNE2" s="339"/>
      <c r="BNF2" s="339"/>
      <c r="BNG2" s="339"/>
      <c r="BNH2" s="339"/>
      <c r="BNI2" s="339"/>
      <c r="BNJ2" s="339"/>
      <c r="BNK2" s="339"/>
      <c r="BNL2" s="339"/>
      <c r="BNM2" s="339"/>
      <c r="BNN2" s="339"/>
      <c r="BNO2" s="339"/>
      <c r="BNP2" s="339"/>
      <c r="BNQ2" s="339"/>
      <c r="BNR2" s="339"/>
      <c r="BNS2" s="339"/>
      <c r="BNT2" s="339"/>
      <c r="BNU2" s="339"/>
      <c r="BNV2" s="339"/>
      <c r="BNW2" s="339"/>
      <c r="BNX2" s="339"/>
      <c r="BNY2" s="339"/>
      <c r="BNZ2" s="339"/>
      <c r="BOA2" s="339"/>
      <c r="BOB2" s="339"/>
      <c r="BOC2" s="339"/>
      <c r="BOD2" s="339"/>
      <c r="BOE2" s="339"/>
      <c r="BOF2" s="339"/>
      <c r="BOG2" s="339"/>
      <c r="BOH2" s="339"/>
      <c r="BOI2" s="339"/>
      <c r="BOJ2" s="339"/>
      <c r="BOK2" s="339"/>
      <c r="BOL2" s="339"/>
      <c r="BOM2" s="339"/>
      <c r="BON2" s="339"/>
      <c r="BOO2" s="339"/>
      <c r="BOP2" s="339"/>
      <c r="BOQ2" s="339"/>
      <c r="BOR2" s="339"/>
      <c r="BOS2" s="339"/>
      <c r="BOT2" s="339"/>
      <c r="BOU2" s="339"/>
      <c r="BOV2" s="339"/>
      <c r="BOW2" s="339"/>
      <c r="BOX2" s="339"/>
      <c r="BOY2" s="339"/>
      <c r="BOZ2" s="339"/>
      <c r="BPA2" s="339"/>
      <c r="BPB2" s="339"/>
      <c r="BPC2" s="339"/>
      <c r="BPD2" s="339"/>
      <c r="BPE2" s="339"/>
      <c r="BPF2" s="339"/>
      <c r="BPG2" s="339"/>
      <c r="BPH2" s="339"/>
      <c r="BPI2" s="339"/>
      <c r="BPJ2" s="339"/>
      <c r="BPK2" s="339"/>
      <c r="BPL2" s="339"/>
      <c r="BPM2" s="339"/>
      <c r="BPN2" s="339"/>
      <c r="BPO2" s="339"/>
      <c r="BPP2" s="339"/>
      <c r="BPQ2" s="339"/>
      <c r="BPR2" s="339"/>
      <c r="BPS2" s="339"/>
      <c r="BPT2" s="339"/>
      <c r="BPU2" s="339"/>
      <c r="BPV2" s="339"/>
      <c r="BPW2" s="339"/>
      <c r="BPX2" s="339"/>
      <c r="BPY2" s="339"/>
      <c r="BPZ2" s="339"/>
      <c r="BQA2" s="339"/>
      <c r="BQB2" s="339"/>
      <c r="BQC2" s="339"/>
      <c r="BQD2" s="339"/>
      <c r="BQE2" s="339"/>
      <c r="BQF2" s="339"/>
      <c r="BQG2" s="339"/>
      <c r="BQH2" s="339"/>
      <c r="BQI2" s="339"/>
      <c r="BQJ2" s="339"/>
      <c r="BQK2" s="339"/>
      <c r="BQL2" s="339"/>
      <c r="BQM2" s="339"/>
      <c r="BQN2" s="339"/>
      <c r="BQO2" s="339"/>
      <c r="BQP2" s="339"/>
      <c r="BQQ2" s="339"/>
      <c r="BQR2" s="339"/>
      <c r="BQS2" s="339"/>
      <c r="BQT2" s="339"/>
      <c r="BQU2" s="339"/>
      <c r="BQV2" s="339"/>
      <c r="BQW2" s="339"/>
      <c r="BQX2" s="339"/>
      <c r="BQY2" s="339"/>
      <c r="BQZ2" s="339"/>
      <c r="BRA2" s="339"/>
      <c r="BRB2" s="339"/>
      <c r="BRC2" s="339"/>
      <c r="BRD2" s="339"/>
      <c r="BRE2" s="339"/>
      <c r="BRF2" s="339"/>
      <c r="BRG2" s="339"/>
      <c r="BRH2" s="339"/>
      <c r="BRI2" s="339"/>
      <c r="BRJ2" s="339"/>
      <c r="BRK2" s="339"/>
      <c r="BRL2" s="339"/>
      <c r="BRM2" s="339"/>
      <c r="BRN2" s="339"/>
      <c r="BRO2" s="339"/>
      <c r="BRP2" s="339"/>
      <c r="BRQ2" s="339"/>
      <c r="BRR2" s="339"/>
      <c r="BRS2" s="339"/>
      <c r="BRT2" s="339"/>
      <c r="BRU2" s="339"/>
      <c r="BRV2" s="339"/>
      <c r="BRW2" s="339"/>
      <c r="BRX2" s="339"/>
      <c r="BRY2" s="339"/>
      <c r="BRZ2" s="339"/>
      <c r="BSA2" s="339"/>
      <c r="BSB2" s="339"/>
      <c r="BSC2" s="339"/>
      <c r="BSD2" s="339"/>
      <c r="BSE2" s="339"/>
      <c r="BSF2" s="339"/>
      <c r="BSG2" s="339"/>
      <c r="BSH2" s="339"/>
      <c r="BSI2" s="339"/>
      <c r="BSJ2" s="339"/>
      <c r="BSK2" s="339"/>
      <c r="BSL2" s="339"/>
      <c r="BSM2" s="339"/>
      <c r="BSN2" s="339"/>
      <c r="BSO2" s="339"/>
      <c r="BSP2" s="339"/>
      <c r="BSQ2" s="339"/>
      <c r="BSR2" s="339"/>
      <c r="BSS2" s="339"/>
      <c r="BST2" s="339"/>
      <c r="BSU2" s="339"/>
      <c r="BSV2" s="339"/>
      <c r="BSW2" s="339"/>
      <c r="BSX2" s="339"/>
      <c r="BSY2" s="339"/>
      <c r="BSZ2" s="339"/>
      <c r="BTA2" s="339"/>
      <c r="BTB2" s="339"/>
      <c r="BTC2" s="339"/>
      <c r="BTD2" s="339"/>
      <c r="BTE2" s="339"/>
      <c r="BTF2" s="339"/>
      <c r="BTG2" s="339"/>
      <c r="BTH2" s="339"/>
      <c r="BTI2" s="339"/>
      <c r="BTJ2" s="339"/>
      <c r="BTK2" s="339"/>
      <c r="BTL2" s="339"/>
      <c r="BTM2" s="339"/>
      <c r="BTN2" s="339"/>
      <c r="BTO2" s="339"/>
      <c r="BTP2" s="339"/>
      <c r="BTQ2" s="339"/>
      <c r="BTR2" s="339"/>
      <c r="BTS2" s="339"/>
      <c r="BTT2" s="339"/>
      <c r="BTU2" s="339"/>
      <c r="BTV2" s="339"/>
      <c r="BTW2" s="339"/>
      <c r="BTX2" s="339"/>
      <c r="BTY2" s="339"/>
      <c r="BTZ2" s="339"/>
      <c r="BUA2" s="339"/>
      <c r="BUB2" s="339"/>
      <c r="BUC2" s="339"/>
      <c r="BUD2" s="339"/>
      <c r="BUE2" s="339"/>
      <c r="BUF2" s="339"/>
      <c r="BUG2" s="339"/>
      <c r="BUH2" s="339"/>
      <c r="BUI2" s="339"/>
      <c r="BUJ2" s="339"/>
      <c r="BUK2" s="339"/>
      <c r="BUL2" s="339"/>
      <c r="BUM2" s="339"/>
      <c r="BUN2" s="339"/>
      <c r="BUO2" s="339"/>
      <c r="BUP2" s="339"/>
      <c r="BUQ2" s="339"/>
      <c r="BUR2" s="339"/>
      <c r="BUS2" s="339"/>
      <c r="BUT2" s="339"/>
      <c r="BUU2" s="339"/>
      <c r="BUV2" s="339"/>
      <c r="BUW2" s="339"/>
      <c r="BUX2" s="339"/>
      <c r="BUY2" s="339"/>
      <c r="BUZ2" s="339"/>
      <c r="BVA2" s="339"/>
      <c r="BVB2" s="339"/>
      <c r="BVC2" s="339"/>
      <c r="BVD2" s="339"/>
      <c r="BVE2" s="339"/>
      <c r="BVF2" s="339"/>
      <c r="BVG2" s="339"/>
      <c r="BVH2" s="339"/>
      <c r="BVI2" s="339"/>
      <c r="BVJ2" s="339"/>
      <c r="BVK2" s="339"/>
      <c r="BVL2" s="339"/>
      <c r="BVM2" s="339"/>
      <c r="BVN2" s="339"/>
      <c r="BVO2" s="339"/>
      <c r="BVP2" s="339"/>
      <c r="BVQ2" s="339"/>
      <c r="BVR2" s="339"/>
      <c r="BVS2" s="339"/>
      <c r="BVT2" s="339"/>
      <c r="BVU2" s="339"/>
      <c r="BVV2" s="339"/>
      <c r="BVW2" s="339"/>
      <c r="BVX2" s="339"/>
      <c r="BVY2" s="339"/>
      <c r="BVZ2" s="339"/>
      <c r="BWA2" s="339"/>
      <c r="BWB2" s="339"/>
      <c r="BWC2" s="339"/>
      <c r="BWD2" s="339"/>
      <c r="BWE2" s="339"/>
      <c r="BWF2" s="339"/>
      <c r="BWG2" s="339"/>
      <c r="BWH2" s="339"/>
      <c r="BWI2" s="339"/>
      <c r="BWJ2" s="339"/>
      <c r="BWK2" s="339"/>
      <c r="BWL2" s="339"/>
      <c r="BWM2" s="339"/>
      <c r="BWN2" s="339"/>
      <c r="BWO2" s="339"/>
      <c r="BWP2" s="339"/>
      <c r="BWQ2" s="339"/>
      <c r="BWR2" s="339"/>
      <c r="BWS2" s="339"/>
      <c r="BWT2" s="339"/>
      <c r="BWU2" s="339"/>
      <c r="BWV2" s="339"/>
      <c r="BWW2" s="339"/>
      <c r="BWX2" s="339"/>
      <c r="BWY2" s="339"/>
      <c r="BWZ2" s="339"/>
      <c r="BXA2" s="339"/>
      <c r="BXB2" s="339"/>
      <c r="BXC2" s="339"/>
      <c r="BXD2" s="339"/>
      <c r="BXE2" s="339"/>
      <c r="BXF2" s="339"/>
      <c r="BXG2" s="339"/>
      <c r="BXH2" s="339"/>
      <c r="BXI2" s="339"/>
      <c r="BXJ2" s="339"/>
      <c r="BXK2" s="339"/>
      <c r="BXL2" s="339"/>
      <c r="BXM2" s="339"/>
      <c r="BXN2" s="339"/>
      <c r="BXO2" s="339"/>
      <c r="BXP2" s="339"/>
      <c r="BXQ2" s="339"/>
      <c r="BXR2" s="339"/>
      <c r="BXS2" s="339"/>
      <c r="BXT2" s="339"/>
      <c r="BXU2" s="339"/>
      <c r="BXV2" s="339"/>
      <c r="BXW2" s="339"/>
      <c r="BXX2" s="339"/>
      <c r="BXY2" s="339"/>
      <c r="BXZ2" s="339"/>
      <c r="BYA2" s="339"/>
      <c r="BYB2" s="339"/>
      <c r="BYC2" s="339"/>
      <c r="BYD2" s="339"/>
      <c r="BYE2" s="339"/>
      <c r="BYF2" s="339"/>
      <c r="BYG2" s="339"/>
      <c r="BYH2" s="339"/>
      <c r="BYI2" s="339"/>
      <c r="BYJ2" s="339"/>
      <c r="BYK2" s="339"/>
      <c r="BYL2" s="339"/>
      <c r="BYM2" s="339"/>
      <c r="BYN2" s="339"/>
      <c r="BYO2" s="339"/>
      <c r="BYP2" s="339"/>
      <c r="BYQ2" s="339"/>
      <c r="BYR2" s="339"/>
      <c r="BYS2" s="339"/>
      <c r="BYT2" s="339"/>
      <c r="BYU2" s="339"/>
      <c r="BYV2" s="339"/>
      <c r="BYW2" s="339"/>
      <c r="BYX2" s="339"/>
      <c r="BYY2" s="339"/>
      <c r="BYZ2" s="339"/>
      <c r="BZA2" s="339"/>
      <c r="BZB2" s="339"/>
      <c r="BZC2" s="339"/>
      <c r="BZD2" s="339"/>
      <c r="BZE2" s="339"/>
      <c r="BZF2" s="339"/>
      <c r="BZG2" s="339"/>
      <c r="BZH2" s="339"/>
      <c r="BZI2" s="339"/>
      <c r="BZJ2" s="339"/>
      <c r="BZK2" s="339"/>
      <c r="BZL2" s="339"/>
      <c r="BZM2" s="339"/>
      <c r="BZN2" s="339"/>
      <c r="BZO2" s="339"/>
      <c r="BZP2" s="339"/>
      <c r="BZQ2" s="339"/>
      <c r="BZR2" s="339"/>
      <c r="BZS2" s="339"/>
      <c r="BZT2" s="339"/>
      <c r="BZU2" s="339"/>
      <c r="BZV2" s="339"/>
      <c r="BZW2" s="339"/>
      <c r="BZX2" s="339"/>
      <c r="BZY2" s="339"/>
      <c r="BZZ2" s="339"/>
      <c r="CAA2" s="339"/>
      <c r="CAB2" s="339"/>
      <c r="CAC2" s="339"/>
      <c r="CAD2" s="339"/>
      <c r="CAE2" s="339"/>
      <c r="CAF2" s="339"/>
      <c r="CAG2" s="339"/>
      <c r="CAH2" s="339"/>
      <c r="CAI2" s="339"/>
      <c r="CAJ2" s="339"/>
      <c r="CAK2" s="339"/>
      <c r="CAL2" s="339"/>
      <c r="CAM2" s="339"/>
      <c r="CAN2" s="339"/>
      <c r="CAO2" s="339"/>
      <c r="CAP2" s="339"/>
      <c r="CAQ2" s="339"/>
      <c r="CAR2" s="339"/>
      <c r="CAS2" s="339"/>
      <c r="CAT2" s="339"/>
      <c r="CAU2" s="339"/>
      <c r="CAV2" s="339"/>
      <c r="CAW2" s="339"/>
      <c r="CAX2" s="339"/>
      <c r="CAY2" s="339"/>
      <c r="CAZ2" s="339"/>
      <c r="CBA2" s="339"/>
      <c r="CBB2" s="339"/>
      <c r="CBC2" s="339"/>
      <c r="CBD2" s="339"/>
      <c r="CBE2" s="339"/>
      <c r="CBF2" s="339"/>
      <c r="CBG2" s="339"/>
      <c r="CBH2" s="339"/>
      <c r="CBI2" s="339"/>
      <c r="CBJ2" s="339"/>
      <c r="CBK2" s="339"/>
      <c r="CBL2" s="339"/>
      <c r="CBM2" s="339"/>
      <c r="CBN2" s="339"/>
      <c r="CBO2" s="339"/>
      <c r="CBP2" s="339"/>
      <c r="CBQ2" s="339"/>
      <c r="CBR2" s="339"/>
      <c r="CBS2" s="339"/>
      <c r="CBT2" s="339"/>
      <c r="CBU2" s="339"/>
      <c r="CBV2" s="339"/>
      <c r="CBW2" s="339"/>
      <c r="CBX2" s="339"/>
      <c r="CBY2" s="339"/>
      <c r="CBZ2" s="339"/>
      <c r="CCA2" s="339"/>
      <c r="CCB2" s="339"/>
      <c r="CCC2" s="339"/>
      <c r="CCD2" s="339"/>
      <c r="CCE2" s="339"/>
      <c r="CCF2" s="339"/>
      <c r="CCG2" s="339"/>
      <c r="CCH2" s="339"/>
      <c r="CCI2" s="339"/>
      <c r="CCJ2" s="339"/>
      <c r="CCK2" s="339"/>
      <c r="CCL2" s="339"/>
      <c r="CCM2" s="339"/>
      <c r="CCN2" s="339"/>
      <c r="CCO2" s="339"/>
      <c r="CCP2" s="339"/>
      <c r="CCQ2" s="339"/>
      <c r="CCR2" s="339"/>
      <c r="CCS2" s="339"/>
      <c r="CCT2" s="339"/>
      <c r="CCU2" s="339"/>
      <c r="CCV2" s="339"/>
      <c r="CCW2" s="339"/>
      <c r="CCX2" s="339"/>
      <c r="CCY2" s="339"/>
      <c r="CCZ2" s="339"/>
      <c r="CDA2" s="339"/>
      <c r="CDB2" s="339"/>
      <c r="CDC2" s="339"/>
      <c r="CDD2" s="339"/>
      <c r="CDE2" s="339"/>
      <c r="CDF2" s="339"/>
      <c r="CDG2" s="339"/>
      <c r="CDH2" s="339"/>
      <c r="CDI2" s="339"/>
      <c r="CDJ2" s="339"/>
      <c r="CDK2" s="339"/>
      <c r="CDL2" s="339"/>
      <c r="CDM2" s="339"/>
      <c r="CDN2" s="339"/>
      <c r="CDO2" s="339"/>
      <c r="CDP2" s="339"/>
      <c r="CDQ2" s="339"/>
      <c r="CDR2" s="339"/>
      <c r="CDS2" s="339"/>
      <c r="CDT2" s="339"/>
      <c r="CDU2" s="339"/>
      <c r="CDV2" s="339"/>
      <c r="CDW2" s="339"/>
      <c r="CDX2" s="339"/>
      <c r="CDY2" s="339"/>
      <c r="CDZ2" s="339"/>
      <c r="CEA2" s="339"/>
      <c r="CEB2" s="339"/>
      <c r="CEC2" s="339"/>
      <c r="CED2" s="339"/>
      <c r="CEE2" s="339"/>
      <c r="CEF2" s="339"/>
      <c r="CEG2" s="339"/>
      <c r="CEH2" s="339"/>
      <c r="CEI2" s="339"/>
      <c r="CEJ2" s="339"/>
      <c r="CEK2" s="339"/>
      <c r="CEL2" s="339"/>
      <c r="CEM2" s="339"/>
      <c r="CEN2" s="339"/>
      <c r="CEO2" s="339"/>
      <c r="CEP2" s="339"/>
      <c r="CEQ2" s="339"/>
      <c r="CER2" s="339"/>
      <c r="CES2" s="339"/>
      <c r="CET2" s="339"/>
      <c r="CEU2" s="339"/>
      <c r="CEV2" s="339"/>
      <c r="CEW2" s="339"/>
      <c r="CEX2" s="339"/>
      <c r="CEY2" s="339"/>
      <c r="CEZ2" s="339"/>
      <c r="CFA2" s="339"/>
      <c r="CFB2" s="339"/>
      <c r="CFC2" s="339"/>
      <c r="CFD2" s="339"/>
      <c r="CFE2" s="339"/>
      <c r="CFF2" s="339"/>
      <c r="CFG2" s="339"/>
      <c r="CFH2" s="339"/>
      <c r="CFI2" s="339"/>
      <c r="CFJ2" s="339"/>
      <c r="CFK2" s="339"/>
      <c r="CFL2" s="339"/>
      <c r="CFM2" s="339"/>
      <c r="CFN2" s="339"/>
      <c r="CFO2" s="339"/>
      <c r="CFP2" s="339"/>
      <c r="CFQ2" s="339"/>
      <c r="CFR2" s="339"/>
      <c r="CFS2" s="339"/>
      <c r="CFT2" s="339"/>
      <c r="CFU2" s="339"/>
      <c r="CFV2" s="339"/>
      <c r="CFW2" s="339"/>
      <c r="CFX2" s="339"/>
      <c r="CFY2" s="339"/>
      <c r="CFZ2" s="339"/>
      <c r="CGA2" s="339"/>
      <c r="CGB2" s="339"/>
      <c r="CGC2" s="339"/>
      <c r="CGD2" s="339"/>
      <c r="CGE2" s="339"/>
      <c r="CGF2" s="339"/>
      <c r="CGG2" s="339"/>
      <c r="CGH2" s="339"/>
      <c r="CGI2" s="339"/>
      <c r="CGJ2" s="339"/>
      <c r="CGK2" s="339"/>
      <c r="CGL2" s="339"/>
      <c r="CGM2" s="339"/>
      <c r="CGN2" s="339"/>
      <c r="CGO2" s="339"/>
      <c r="CGP2" s="339"/>
      <c r="CGQ2" s="339"/>
      <c r="CGR2" s="339"/>
      <c r="CGS2" s="339"/>
      <c r="CGT2" s="339"/>
      <c r="CGU2" s="339"/>
      <c r="CGV2" s="339"/>
      <c r="CGW2" s="339"/>
      <c r="CGX2" s="339"/>
      <c r="CGY2" s="339"/>
      <c r="CGZ2" s="339"/>
      <c r="CHA2" s="339"/>
      <c r="CHB2" s="339"/>
      <c r="CHC2" s="339"/>
      <c r="CHD2" s="339"/>
      <c r="CHE2" s="339"/>
      <c r="CHF2" s="339"/>
      <c r="CHG2" s="339"/>
      <c r="CHH2" s="339"/>
      <c r="CHI2" s="339"/>
      <c r="CHJ2" s="339"/>
      <c r="CHK2" s="339"/>
      <c r="CHL2" s="339"/>
      <c r="CHM2" s="339"/>
      <c r="CHN2" s="339"/>
      <c r="CHO2" s="339"/>
      <c r="CHP2" s="339"/>
      <c r="CHQ2" s="339"/>
      <c r="CHR2" s="339"/>
      <c r="CHS2" s="339"/>
      <c r="CHT2" s="339"/>
      <c r="CHU2" s="339"/>
      <c r="CHV2" s="339"/>
      <c r="CHW2" s="339"/>
      <c r="CHX2" s="339"/>
      <c r="CHY2" s="339"/>
      <c r="CHZ2" s="339"/>
      <c r="CIA2" s="339"/>
      <c r="CIB2" s="339"/>
      <c r="CIC2" s="339"/>
      <c r="CID2" s="339"/>
      <c r="CIE2" s="339"/>
      <c r="CIF2" s="339"/>
      <c r="CIG2" s="339"/>
      <c r="CIH2" s="339"/>
      <c r="CII2" s="339"/>
      <c r="CIJ2" s="339"/>
      <c r="CIK2" s="339"/>
      <c r="CIL2" s="339"/>
      <c r="CIM2" s="339"/>
      <c r="CIN2" s="339"/>
      <c r="CIO2" s="339"/>
      <c r="CIP2" s="339"/>
      <c r="CIQ2" s="339"/>
      <c r="CIR2" s="339"/>
      <c r="CIS2" s="339"/>
      <c r="CIT2" s="339"/>
      <c r="CIU2" s="339"/>
      <c r="CIV2" s="339"/>
      <c r="CIW2" s="339"/>
      <c r="CIX2" s="339"/>
      <c r="CIY2" s="339"/>
      <c r="CIZ2" s="339"/>
      <c r="CJA2" s="339"/>
      <c r="CJB2" s="339"/>
      <c r="CJC2" s="339"/>
      <c r="CJD2" s="339"/>
      <c r="CJE2" s="339"/>
      <c r="CJF2" s="339"/>
      <c r="CJG2" s="339"/>
      <c r="CJH2" s="339"/>
      <c r="CJI2" s="339"/>
      <c r="CJJ2" s="339"/>
      <c r="CJK2" s="339"/>
      <c r="CJL2" s="339"/>
      <c r="CJM2" s="339"/>
      <c r="CJN2" s="339"/>
      <c r="CJO2" s="339"/>
      <c r="CJP2" s="339"/>
      <c r="CJQ2" s="339"/>
      <c r="CJR2" s="339"/>
      <c r="CJS2" s="339"/>
      <c r="CJT2" s="339"/>
      <c r="CJU2" s="339"/>
      <c r="CJV2" s="339"/>
      <c r="CJW2" s="339"/>
      <c r="CJX2" s="339"/>
      <c r="CJY2" s="339"/>
      <c r="CJZ2" s="339"/>
      <c r="CKA2" s="339"/>
      <c r="CKB2" s="339"/>
      <c r="CKC2" s="339"/>
      <c r="CKD2" s="339"/>
      <c r="CKE2" s="339"/>
      <c r="CKF2" s="339"/>
      <c r="CKG2" s="339"/>
      <c r="CKH2" s="339"/>
      <c r="CKI2" s="339"/>
      <c r="CKJ2" s="339"/>
      <c r="CKK2" s="339"/>
      <c r="CKL2" s="339"/>
      <c r="CKM2" s="339"/>
      <c r="CKN2" s="339"/>
      <c r="CKO2" s="339"/>
      <c r="CKP2" s="339"/>
      <c r="CKQ2" s="339"/>
      <c r="CKR2" s="339"/>
      <c r="CKS2" s="339"/>
      <c r="CKT2" s="339"/>
      <c r="CKU2" s="339"/>
      <c r="CKV2" s="339"/>
      <c r="CKW2" s="339"/>
      <c r="CKX2" s="339"/>
      <c r="CKY2" s="339"/>
      <c r="CKZ2" s="339"/>
      <c r="CLA2" s="339"/>
      <c r="CLB2" s="339"/>
      <c r="CLC2" s="339"/>
      <c r="CLD2" s="339"/>
      <c r="CLE2" s="339"/>
      <c r="CLF2" s="339"/>
      <c r="CLG2" s="339"/>
      <c r="CLH2" s="339"/>
      <c r="CLI2" s="339"/>
      <c r="CLJ2" s="339"/>
      <c r="CLK2" s="339"/>
      <c r="CLL2" s="339"/>
      <c r="CLM2" s="339"/>
      <c r="CLN2" s="339"/>
      <c r="CLO2" s="339"/>
      <c r="CLP2" s="339"/>
      <c r="CLQ2" s="339"/>
      <c r="CLR2" s="339"/>
      <c r="CLS2" s="339"/>
      <c r="CLT2" s="339"/>
      <c r="CLU2" s="339"/>
      <c r="CLV2" s="339"/>
      <c r="CLW2" s="339"/>
      <c r="CLX2" s="339"/>
      <c r="CLY2" s="339"/>
      <c r="CLZ2" s="339"/>
      <c r="CMA2" s="339"/>
      <c r="CMB2" s="339"/>
      <c r="CMC2" s="339"/>
      <c r="CMD2" s="339"/>
      <c r="CME2" s="339"/>
      <c r="CMF2" s="339"/>
      <c r="CMG2" s="339"/>
      <c r="CMH2" s="339"/>
      <c r="CMI2" s="339"/>
      <c r="CMJ2" s="339"/>
      <c r="CMK2" s="339"/>
      <c r="CML2" s="339"/>
      <c r="CMM2" s="339"/>
      <c r="CMN2" s="339"/>
      <c r="CMO2" s="339"/>
      <c r="CMP2" s="339"/>
      <c r="CMQ2" s="339"/>
      <c r="CMR2" s="339"/>
      <c r="CMS2" s="339"/>
      <c r="CMT2" s="339"/>
      <c r="CMU2" s="339"/>
      <c r="CMV2" s="339"/>
      <c r="CMW2" s="339"/>
      <c r="CMX2" s="339"/>
      <c r="CMY2" s="339"/>
      <c r="CMZ2" s="339"/>
      <c r="CNA2" s="339"/>
      <c r="CNB2" s="339"/>
      <c r="CNC2" s="339"/>
      <c r="CND2" s="339"/>
      <c r="CNE2" s="339"/>
      <c r="CNF2" s="339"/>
      <c r="CNG2" s="339"/>
      <c r="CNH2" s="339"/>
      <c r="CNI2" s="339"/>
      <c r="CNJ2" s="339"/>
      <c r="CNK2" s="339"/>
      <c r="CNL2" s="339"/>
      <c r="CNM2" s="339"/>
      <c r="CNN2" s="339"/>
      <c r="CNO2" s="339"/>
      <c r="CNP2" s="339"/>
      <c r="CNQ2" s="339"/>
      <c r="CNR2" s="339"/>
      <c r="CNS2" s="339"/>
      <c r="CNT2" s="339"/>
      <c r="CNU2" s="339"/>
      <c r="CNV2" s="339"/>
      <c r="CNW2" s="339"/>
      <c r="CNX2" s="339"/>
      <c r="CNY2" s="339"/>
      <c r="CNZ2" s="339"/>
      <c r="COA2" s="339"/>
      <c r="COB2" s="339"/>
      <c r="COC2" s="339"/>
      <c r="COD2" s="339"/>
      <c r="COE2" s="339"/>
      <c r="COF2" s="339"/>
      <c r="COG2" s="339"/>
      <c r="COH2" s="339"/>
      <c r="COI2" s="339"/>
      <c r="COJ2" s="339"/>
      <c r="COK2" s="339"/>
      <c r="COL2" s="339"/>
      <c r="COM2" s="339"/>
      <c r="CON2" s="339"/>
      <c r="COO2" s="339"/>
      <c r="COP2" s="339"/>
      <c r="COQ2" s="339"/>
      <c r="COR2" s="339"/>
      <c r="COS2" s="339"/>
      <c r="COT2" s="339"/>
      <c r="COU2" s="339"/>
      <c r="COV2" s="339"/>
      <c r="COW2" s="339"/>
      <c r="COX2" s="339"/>
      <c r="COY2" s="339"/>
      <c r="COZ2" s="339"/>
      <c r="CPA2" s="339"/>
      <c r="CPB2" s="339"/>
      <c r="CPC2" s="339"/>
      <c r="CPD2" s="339"/>
      <c r="CPE2" s="339"/>
      <c r="CPF2" s="339"/>
      <c r="CPG2" s="339"/>
      <c r="CPH2" s="339"/>
      <c r="CPI2" s="339"/>
      <c r="CPJ2" s="339"/>
      <c r="CPK2" s="339"/>
      <c r="CPL2" s="339"/>
      <c r="CPM2" s="339"/>
      <c r="CPN2" s="339"/>
      <c r="CPO2" s="339"/>
      <c r="CPP2" s="339"/>
      <c r="CPQ2" s="339"/>
      <c r="CPR2" s="339"/>
      <c r="CPS2" s="339"/>
      <c r="CPT2" s="339"/>
      <c r="CPU2" s="339"/>
      <c r="CPV2" s="339"/>
      <c r="CPW2" s="339"/>
      <c r="CPX2" s="339"/>
      <c r="CPY2" s="339"/>
      <c r="CPZ2" s="339"/>
      <c r="CQA2" s="339"/>
      <c r="CQB2" s="339"/>
      <c r="CQC2" s="339"/>
      <c r="CQD2" s="339"/>
      <c r="CQE2" s="339"/>
      <c r="CQF2" s="339"/>
      <c r="CQG2" s="339"/>
      <c r="CQH2" s="339"/>
      <c r="CQI2" s="339"/>
      <c r="CQJ2" s="339"/>
      <c r="CQK2" s="339"/>
      <c r="CQL2" s="339"/>
      <c r="CQM2" s="339"/>
      <c r="CQN2" s="339"/>
      <c r="CQO2" s="339"/>
      <c r="CQP2" s="339"/>
      <c r="CQQ2" s="339"/>
      <c r="CQR2" s="339"/>
      <c r="CQS2" s="339"/>
      <c r="CQT2" s="339"/>
      <c r="CQU2" s="339"/>
      <c r="CQV2" s="339"/>
      <c r="CQW2" s="339"/>
      <c r="CQX2" s="339"/>
      <c r="CQY2" s="339"/>
      <c r="CQZ2" s="339"/>
      <c r="CRA2" s="339"/>
      <c r="CRB2" s="339"/>
      <c r="CRC2" s="339"/>
      <c r="CRD2" s="339"/>
      <c r="CRE2" s="339"/>
      <c r="CRF2" s="339"/>
      <c r="CRG2" s="339"/>
      <c r="CRH2" s="339"/>
      <c r="CRI2" s="339"/>
      <c r="CRJ2" s="339"/>
      <c r="CRK2" s="339"/>
      <c r="CRL2" s="339"/>
      <c r="CRM2" s="339"/>
      <c r="CRN2" s="339"/>
      <c r="CRO2" s="339"/>
      <c r="CRP2" s="339"/>
      <c r="CRQ2" s="339"/>
      <c r="CRR2" s="339"/>
      <c r="CRS2" s="339"/>
      <c r="CRT2" s="339"/>
      <c r="CRU2" s="339"/>
      <c r="CRV2" s="339"/>
      <c r="CRW2" s="339"/>
      <c r="CRX2" s="339"/>
      <c r="CRY2" s="339"/>
      <c r="CRZ2" s="339"/>
      <c r="CSA2" s="339"/>
      <c r="CSB2" s="339"/>
      <c r="CSC2" s="339"/>
      <c r="CSD2" s="339"/>
      <c r="CSE2" s="339"/>
      <c r="CSF2" s="339"/>
      <c r="CSG2" s="339"/>
      <c r="CSH2" s="339"/>
      <c r="CSI2" s="339"/>
      <c r="CSJ2" s="339"/>
      <c r="CSK2" s="339"/>
      <c r="CSL2" s="339"/>
      <c r="CSM2" s="339"/>
      <c r="CSN2" s="339"/>
      <c r="CSO2" s="339"/>
      <c r="CSP2" s="339"/>
      <c r="CSQ2" s="339"/>
      <c r="CSR2" s="339"/>
      <c r="CSS2" s="339"/>
      <c r="CST2" s="339"/>
      <c r="CSU2" s="339"/>
      <c r="CSV2" s="339"/>
      <c r="CSW2" s="339"/>
      <c r="CSX2" s="339"/>
      <c r="CSY2" s="339"/>
      <c r="CSZ2" s="339"/>
      <c r="CTA2" s="339"/>
      <c r="CTB2" s="339"/>
      <c r="CTC2" s="339"/>
      <c r="CTD2" s="339"/>
      <c r="CTE2" s="339"/>
      <c r="CTF2" s="339"/>
      <c r="CTG2" s="339"/>
      <c r="CTH2" s="339"/>
      <c r="CTI2" s="339"/>
      <c r="CTJ2" s="339"/>
      <c r="CTK2" s="339"/>
      <c r="CTL2" s="339"/>
      <c r="CTM2" s="339"/>
      <c r="CTN2" s="339"/>
      <c r="CTO2" s="339"/>
      <c r="CTP2" s="339"/>
      <c r="CTQ2" s="339"/>
      <c r="CTR2" s="339"/>
      <c r="CTS2" s="339"/>
      <c r="CTT2" s="339"/>
      <c r="CTU2" s="339"/>
      <c r="CTV2" s="339"/>
      <c r="CTW2" s="339"/>
      <c r="CTX2" s="339"/>
      <c r="CTY2" s="339"/>
      <c r="CTZ2" s="339"/>
      <c r="CUA2" s="339"/>
      <c r="CUB2" s="339"/>
      <c r="CUC2" s="339"/>
      <c r="CUD2" s="339"/>
      <c r="CUE2" s="339"/>
      <c r="CUF2" s="339"/>
      <c r="CUG2" s="339"/>
      <c r="CUH2" s="339"/>
      <c r="CUI2" s="339"/>
      <c r="CUJ2" s="339"/>
      <c r="CUK2" s="339"/>
      <c r="CUL2" s="339"/>
      <c r="CUM2" s="339"/>
      <c r="CUN2" s="339"/>
      <c r="CUO2" s="339"/>
      <c r="CUP2" s="339"/>
      <c r="CUQ2" s="339"/>
      <c r="CUR2" s="339"/>
      <c r="CUS2" s="339"/>
      <c r="CUT2" s="339"/>
      <c r="CUU2" s="339"/>
      <c r="CUV2" s="339"/>
      <c r="CUW2" s="339"/>
      <c r="CUX2" s="339"/>
      <c r="CUY2" s="339"/>
      <c r="CUZ2" s="339"/>
      <c r="CVA2" s="339"/>
      <c r="CVB2" s="339"/>
      <c r="CVC2" s="339"/>
      <c r="CVD2" s="339"/>
      <c r="CVE2" s="339"/>
      <c r="CVF2" s="339"/>
      <c r="CVG2" s="339"/>
      <c r="CVH2" s="339"/>
      <c r="CVI2" s="339"/>
      <c r="CVJ2" s="339"/>
      <c r="CVK2" s="339"/>
      <c r="CVL2" s="339"/>
      <c r="CVM2" s="339"/>
      <c r="CVN2" s="339"/>
      <c r="CVO2" s="339"/>
      <c r="CVP2" s="339"/>
      <c r="CVQ2" s="339"/>
      <c r="CVR2" s="339"/>
      <c r="CVS2" s="339"/>
      <c r="CVT2" s="339"/>
      <c r="CVU2" s="339"/>
      <c r="CVV2" s="339"/>
      <c r="CVW2" s="339"/>
      <c r="CVX2" s="339"/>
      <c r="CVY2" s="339"/>
      <c r="CVZ2" s="339"/>
      <c r="CWA2" s="339"/>
      <c r="CWB2" s="339"/>
      <c r="CWC2" s="339"/>
      <c r="CWD2" s="339"/>
      <c r="CWE2" s="339"/>
      <c r="CWF2" s="339"/>
      <c r="CWG2" s="339"/>
      <c r="CWH2" s="339"/>
      <c r="CWI2" s="339"/>
      <c r="CWJ2" s="339"/>
      <c r="CWK2" s="339"/>
      <c r="CWL2" s="339"/>
      <c r="CWM2" s="339"/>
      <c r="CWN2" s="339"/>
      <c r="CWO2" s="339"/>
      <c r="CWP2" s="339"/>
      <c r="CWQ2" s="339"/>
      <c r="CWR2" s="339"/>
      <c r="CWS2" s="339"/>
      <c r="CWT2" s="339"/>
      <c r="CWU2" s="339"/>
      <c r="CWV2" s="339"/>
      <c r="CWW2" s="339"/>
      <c r="CWX2" s="339"/>
      <c r="CWY2" s="339"/>
      <c r="CWZ2" s="339"/>
      <c r="CXA2" s="339"/>
      <c r="CXB2" s="339"/>
      <c r="CXC2" s="339"/>
      <c r="CXD2" s="339"/>
      <c r="CXE2" s="339"/>
      <c r="CXF2" s="339"/>
      <c r="CXG2" s="339"/>
      <c r="CXH2" s="339"/>
      <c r="CXI2" s="339"/>
      <c r="CXJ2" s="339"/>
      <c r="CXK2" s="339"/>
      <c r="CXL2" s="339"/>
      <c r="CXM2" s="339"/>
      <c r="CXN2" s="339"/>
      <c r="CXO2" s="339"/>
      <c r="CXP2" s="339"/>
      <c r="CXQ2" s="339"/>
      <c r="CXR2" s="339"/>
      <c r="CXS2" s="339"/>
      <c r="CXT2" s="339"/>
      <c r="CXU2" s="339"/>
      <c r="CXV2" s="339"/>
      <c r="CXW2" s="339"/>
      <c r="CXX2" s="339"/>
      <c r="CXY2" s="339"/>
      <c r="CXZ2" s="339"/>
      <c r="CYA2" s="339"/>
      <c r="CYB2" s="339"/>
      <c r="CYC2" s="339"/>
      <c r="CYD2" s="339"/>
      <c r="CYE2" s="339"/>
      <c r="CYF2" s="339"/>
      <c r="CYG2" s="339"/>
      <c r="CYH2" s="339"/>
      <c r="CYI2" s="339"/>
      <c r="CYJ2" s="339"/>
      <c r="CYK2" s="339"/>
      <c r="CYL2" s="339"/>
      <c r="CYM2" s="339"/>
      <c r="CYN2" s="339"/>
      <c r="CYO2" s="339"/>
      <c r="CYP2" s="339"/>
      <c r="CYQ2" s="339"/>
      <c r="CYR2" s="339"/>
      <c r="CYS2" s="339"/>
      <c r="CYT2" s="339"/>
      <c r="CYU2" s="339"/>
      <c r="CYV2" s="339"/>
      <c r="CYW2" s="339"/>
      <c r="CYX2" s="339"/>
      <c r="CYY2" s="339"/>
      <c r="CYZ2" s="339"/>
      <c r="CZA2" s="339"/>
      <c r="CZB2" s="339"/>
      <c r="CZC2" s="339"/>
      <c r="CZD2" s="339"/>
      <c r="CZE2" s="339"/>
      <c r="CZF2" s="339"/>
      <c r="CZG2" s="339"/>
      <c r="CZH2" s="339"/>
      <c r="CZI2" s="339"/>
      <c r="CZJ2" s="339"/>
      <c r="CZK2" s="339"/>
      <c r="CZL2" s="339"/>
      <c r="CZM2" s="339"/>
      <c r="CZN2" s="339"/>
      <c r="CZO2" s="339"/>
      <c r="CZP2" s="339"/>
      <c r="CZQ2" s="339"/>
      <c r="CZR2" s="339"/>
      <c r="CZS2" s="339"/>
      <c r="CZT2" s="339"/>
      <c r="CZU2" s="339"/>
      <c r="CZV2" s="339"/>
      <c r="CZW2" s="339"/>
      <c r="CZX2" s="339"/>
      <c r="CZY2" s="339"/>
      <c r="CZZ2" s="339"/>
      <c r="DAA2" s="339"/>
      <c r="DAB2" s="339"/>
      <c r="DAC2" s="339"/>
      <c r="DAD2" s="339"/>
      <c r="DAE2" s="339"/>
      <c r="DAF2" s="339"/>
      <c r="DAG2" s="339"/>
      <c r="DAH2" s="339"/>
      <c r="DAI2" s="339"/>
      <c r="DAJ2" s="339"/>
      <c r="DAK2" s="339"/>
      <c r="DAL2" s="339"/>
      <c r="DAM2" s="339"/>
      <c r="DAN2" s="339"/>
      <c r="DAO2" s="339"/>
      <c r="DAP2" s="339"/>
      <c r="DAQ2" s="339"/>
      <c r="DAR2" s="339"/>
      <c r="DAS2" s="339"/>
      <c r="DAT2" s="339"/>
      <c r="DAU2" s="339"/>
      <c r="DAV2" s="339"/>
      <c r="DAW2" s="339"/>
      <c r="DAX2" s="339"/>
      <c r="DAY2" s="339"/>
      <c r="DAZ2" s="339"/>
      <c r="DBA2" s="339"/>
      <c r="DBB2" s="339"/>
      <c r="DBC2" s="339"/>
      <c r="DBD2" s="339"/>
      <c r="DBE2" s="339"/>
      <c r="DBF2" s="339"/>
      <c r="DBG2" s="339"/>
      <c r="DBH2" s="339"/>
      <c r="DBI2" s="339"/>
      <c r="DBJ2" s="339"/>
      <c r="DBK2" s="339"/>
      <c r="DBL2" s="339"/>
      <c r="DBM2" s="339"/>
      <c r="DBN2" s="339"/>
      <c r="DBO2" s="339"/>
      <c r="DBP2" s="339"/>
      <c r="DBQ2" s="339"/>
      <c r="DBR2" s="339"/>
      <c r="DBS2" s="339"/>
      <c r="DBT2" s="339"/>
      <c r="DBU2" s="339"/>
      <c r="DBV2" s="339"/>
      <c r="DBW2" s="339"/>
      <c r="DBX2" s="339"/>
      <c r="DBY2" s="339"/>
      <c r="DBZ2" s="339"/>
      <c r="DCA2" s="339"/>
      <c r="DCB2" s="339"/>
      <c r="DCC2" s="339"/>
      <c r="DCD2" s="339"/>
      <c r="DCE2" s="339"/>
      <c r="DCF2" s="339"/>
      <c r="DCG2" s="339"/>
      <c r="DCH2" s="339"/>
      <c r="DCI2" s="339"/>
      <c r="DCJ2" s="339"/>
      <c r="DCK2" s="339"/>
      <c r="DCL2" s="339"/>
      <c r="DCM2" s="339"/>
      <c r="DCN2" s="339"/>
      <c r="DCO2" s="339"/>
      <c r="DCP2" s="339"/>
      <c r="DCQ2" s="339"/>
      <c r="DCR2" s="339"/>
      <c r="DCS2" s="339"/>
      <c r="DCT2" s="339"/>
      <c r="DCU2" s="339"/>
      <c r="DCV2" s="339"/>
      <c r="DCW2" s="339"/>
      <c r="DCX2" s="339"/>
      <c r="DCY2" s="339"/>
      <c r="DCZ2" s="339"/>
      <c r="DDA2" s="339"/>
      <c r="DDB2" s="339"/>
      <c r="DDC2" s="339"/>
      <c r="DDD2" s="339"/>
      <c r="DDE2" s="339"/>
      <c r="DDF2" s="339"/>
      <c r="DDG2" s="339"/>
      <c r="DDH2" s="339"/>
      <c r="DDI2" s="339"/>
      <c r="DDJ2" s="339"/>
      <c r="DDK2" s="339"/>
      <c r="DDL2" s="339"/>
      <c r="DDM2" s="339"/>
      <c r="DDN2" s="339"/>
      <c r="DDO2" s="339"/>
      <c r="DDP2" s="339"/>
      <c r="DDQ2" s="339"/>
      <c r="DDR2" s="339"/>
      <c r="DDS2" s="339"/>
      <c r="DDT2" s="339"/>
      <c r="DDU2" s="339"/>
      <c r="DDV2" s="339"/>
      <c r="DDW2" s="339"/>
      <c r="DDX2" s="339"/>
      <c r="DDY2" s="339"/>
      <c r="DDZ2" s="339"/>
      <c r="DEA2" s="339"/>
      <c r="DEB2" s="339"/>
      <c r="DEC2" s="339"/>
      <c r="DED2" s="339"/>
      <c r="DEE2" s="339"/>
      <c r="DEF2" s="339"/>
      <c r="DEG2" s="339"/>
      <c r="DEH2" s="339"/>
      <c r="DEI2" s="339"/>
      <c r="DEJ2" s="339"/>
      <c r="DEK2" s="339"/>
      <c r="DEL2" s="339"/>
      <c r="DEM2" s="339"/>
      <c r="DEN2" s="339"/>
      <c r="DEO2" s="339"/>
      <c r="DEP2" s="339"/>
      <c r="DEQ2" s="339"/>
      <c r="DER2" s="339"/>
      <c r="DES2" s="339"/>
      <c r="DET2" s="339"/>
      <c r="DEU2" s="339"/>
      <c r="DEV2" s="339"/>
      <c r="DEW2" s="339"/>
      <c r="DEX2" s="339"/>
      <c r="DEY2" s="339"/>
      <c r="DEZ2" s="339"/>
      <c r="DFA2" s="339"/>
      <c r="DFB2" s="339"/>
      <c r="DFC2" s="339"/>
      <c r="DFD2" s="339"/>
      <c r="DFE2" s="339"/>
      <c r="DFF2" s="339"/>
      <c r="DFG2" s="339"/>
      <c r="DFH2" s="339"/>
      <c r="DFI2" s="339"/>
      <c r="DFJ2" s="339"/>
      <c r="DFK2" s="339"/>
      <c r="DFL2" s="339"/>
      <c r="DFM2" s="339"/>
      <c r="DFN2" s="339"/>
      <c r="DFO2" s="339"/>
      <c r="DFP2" s="339"/>
      <c r="DFQ2" s="339"/>
      <c r="DFR2" s="339"/>
      <c r="DFS2" s="339"/>
      <c r="DFT2" s="339"/>
      <c r="DFU2" s="339"/>
      <c r="DFV2" s="339"/>
      <c r="DFW2" s="339"/>
      <c r="DFX2" s="339"/>
      <c r="DFY2" s="339"/>
      <c r="DFZ2" s="339"/>
      <c r="DGA2" s="339"/>
      <c r="DGB2" s="339"/>
      <c r="DGC2" s="339"/>
      <c r="DGD2" s="339"/>
      <c r="DGE2" s="339"/>
      <c r="DGF2" s="339"/>
      <c r="DGG2" s="339"/>
      <c r="DGH2" s="339"/>
      <c r="DGI2" s="339"/>
      <c r="DGJ2" s="339"/>
      <c r="DGK2" s="339"/>
      <c r="DGL2" s="339"/>
      <c r="DGM2" s="339"/>
      <c r="DGN2" s="339"/>
      <c r="DGO2" s="339"/>
      <c r="DGP2" s="339"/>
      <c r="DGQ2" s="339"/>
      <c r="DGR2" s="339"/>
      <c r="DGS2" s="339"/>
      <c r="DGT2" s="339"/>
      <c r="DGU2" s="339"/>
      <c r="DGV2" s="339"/>
      <c r="DGW2" s="339"/>
      <c r="DGX2" s="339"/>
      <c r="DGY2" s="339"/>
      <c r="DGZ2" s="339"/>
      <c r="DHA2" s="339"/>
      <c r="DHB2" s="339"/>
      <c r="DHC2" s="339"/>
      <c r="DHD2" s="339"/>
      <c r="DHE2" s="339"/>
      <c r="DHF2" s="339"/>
      <c r="DHG2" s="339"/>
      <c r="DHH2" s="339"/>
      <c r="DHI2" s="339"/>
      <c r="DHJ2" s="339"/>
      <c r="DHK2" s="339"/>
      <c r="DHL2" s="339"/>
      <c r="DHM2" s="339"/>
      <c r="DHN2" s="339"/>
      <c r="DHO2" s="339"/>
      <c r="DHP2" s="339"/>
      <c r="DHQ2" s="339"/>
      <c r="DHR2" s="339"/>
      <c r="DHS2" s="339"/>
      <c r="DHT2" s="339"/>
      <c r="DHU2" s="339"/>
      <c r="DHV2" s="339"/>
      <c r="DHW2" s="339"/>
      <c r="DHX2" s="339"/>
      <c r="DHY2" s="339"/>
      <c r="DHZ2" s="339"/>
      <c r="DIA2" s="339"/>
      <c r="DIB2" s="339"/>
      <c r="DIC2" s="339"/>
      <c r="DID2" s="339"/>
      <c r="DIE2" s="339"/>
      <c r="DIF2" s="339"/>
      <c r="DIG2" s="339"/>
      <c r="DIH2" s="339"/>
      <c r="DII2" s="339"/>
      <c r="DIJ2" s="339"/>
      <c r="DIK2" s="339"/>
      <c r="DIL2" s="339"/>
      <c r="DIM2" s="339"/>
      <c r="DIN2" s="339"/>
      <c r="DIO2" s="339"/>
      <c r="DIP2" s="339"/>
      <c r="DIQ2" s="339"/>
      <c r="DIR2" s="339"/>
      <c r="DIS2" s="339"/>
      <c r="DIT2" s="339"/>
      <c r="DIU2" s="339"/>
      <c r="DIV2" s="339"/>
      <c r="DIW2" s="339"/>
      <c r="DIX2" s="339"/>
      <c r="DIY2" s="339"/>
      <c r="DIZ2" s="339"/>
      <c r="DJA2" s="339"/>
      <c r="DJB2" s="339"/>
      <c r="DJC2" s="339"/>
      <c r="DJD2" s="339"/>
      <c r="DJE2" s="339"/>
      <c r="DJF2" s="339"/>
      <c r="DJG2" s="339"/>
      <c r="DJH2" s="339"/>
      <c r="DJI2" s="339"/>
      <c r="DJJ2" s="339"/>
      <c r="DJK2" s="339"/>
      <c r="DJL2" s="339"/>
      <c r="DJM2" s="339"/>
      <c r="DJN2" s="339"/>
      <c r="DJO2" s="339"/>
      <c r="DJP2" s="339"/>
      <c r="DJQ2" s="339"/>
      <c r="DJR2" s="339"/>
      <c r="DJS2" s="339"/>
      <c r="DJT2" s="339"/>
      <c r="DJU2" s="339"/>
      <c r="DJV2" s="339"/>
      <c r="DJW2" s="339"/>
      <c r="DJX2" s="339"/>
      <c r="DJY2" s="339"/>
      <c r="DJZ2" s="339"/>
      <c r="DKA2" s="339"/>
      <c r="DKB2" s="339"/>
      <c r="DKC2" s="339"/>
      <c r="DKD2" s="339"/>
      <c r="DKE2" s="339"/>
      <c r="DKF2" s="339"/>
      <c r="DKG2" s="339"/>
      <c r="DKH2" s="339"/>
      <c r="DKI2" s="339"/>
      <c r="DKJ2" s="339"/>
      <c r="DKK2" s="339"/>
      <c r="DKL2" s="339"/>
      <c r="DKM2" s="339"/>
      <c r="DKN2" s="339"/>
      <c r="DKO2" s="339"/>
      <c r="DKP2" s="339"/>
      <c r="DKQ2" s="339"/>
      <c r="DKR2" s="339"/>
      <c r="DKS2" s="339"/>
      <c r="DKT2" s="339"/>
      <c r="DKU2" s="339"/>
      <c r="DKV2" s="339"/>
      <c r="DKW2" s="339"/>
      <c r="DKX2" s="339"/>
      <c r="DKY2" s="339"/>
      <c r="DKZ2" s="339"/>
      <c r="DLA2" s="339"/>
      <c r="DLB2" s="339"/>
      <c r="DLC2" s="339"/>
      <c r="DLD2" s="339"/>
      <c r="DLE2" s="339"/>
      <c r="DLF2" s="339"/>
      <c r="DLG2" s="339"/>
      <c r="DLH2" s="339"/>
      <c r="DLI2" s="339"/>
      <c r="DLJ2" s="339"/>
      <c r="DLK2" s="339"/>
      <c r="DLL2" s="339"/>
      <c r="DLM2" s="339"/>
      <c r="DLN2" s="339"/>
      <c r="DLO2" s="339"/>
      <c r="DLP2" s="339"/>
      <c r="DLQ2" s="339"/>
      <c r="DLR2" s="339"/>
      <c r="DLS2" s="339"/>
      <c r="DLT2" s="339"/>
      <c r="DLU2" s="339"/>
      <c r="DLV2" s="339"/>
      <c r="DLW2" s="339"/>
      <c r="DLX2" s="339"/>
      <c r="DLY2" s="339"/>
      <c r="DLZ2" s="339"/>
      <c r="DMA2" s="339"/>
      <c r="DMB2" s="339"/>
      <c r="DMC2" s="339"/>
      <c r="DMD2" s="339"/>
      <c r="DME2" s="339"/>
      <c r="DMF2" s="339"/>
      <c r="DMG2" s="339"/>
      <c r="DMH2" s="339"/>
      <c r="DMI2" s="339"/>
      <c r="DMJ2" s="339"/>
      <c r="DMK2" s="339"/>
      <c r="DML2" s="339"/>
      <c r="DMM2" s="339"/>
      <c r="DMN2" s="339"/>
      <c r="DMO2" s="339"/>
      <c r="DMP2" s="339"/>
      <c r="DMQ2" s="339"/>
      <c r="DMR2" s="339"/>
      <c r="DMS2" s="339"/>
      <c r="DMT2" s="339"/>
      <c r="DMU2" s="339"/>
      <c r="DMV2" s="339"/>
      <c r="DMW2" s="339"/>
      <c r="DMX2" s="339"/>
      <c r="DMY2" s="339"/>
      <c r="DMZ2" s="339"/>
      <c r="DNA2" s="339"/>
      <c r="DNB2" s="339"/>
      <c r="DNC2" s="339"/>
      <c r="DND2" s="339"/>
      <c r="DNE2" s="339"/>
      <c r="DNF2" s="339"/>
      <c r="DNG2" s="339"/>
      <c r="DNH2" s="339"/>
      <c r="DNI2" s="339"/>
      <c r="DNJ2" s="339"/>
      <c r="DNK2" s="339"/>
      <c r="DNL2" s="339"/>
      <c r="DNM2" s="339"/>
      <c r="DNN2" s="339"/>
      <c r="DNO2" s="339"/>
      <c r="DNP2" s="339"/>
      <c r="DNQ2" s="339"/>
      <c r="DNR2" s="339"/>
      <c r="DNS2" s="339"/>
      <c r="DNT2" s="339"/>
      <c r="DNU2" s="339"/>
      <c r="DNV2" s="339"/>
      <c r="DNW2" s="339"/>
      <c r="DNX2" s="339"/>
      <c r="DNY2" s="339"/>
      <c r="DNZ2" s="339"/>
      <c r="DOA2" s="339"/>
      <c r="DOB2" s="339"/>
      <c r="DOC2" s="339"/>
      <c r="DOD2" s="339"/>
      <c r="DOE2" s="339"/>
      <c r="DOF2" s="339"/>
      <c r="DOG2" s="339"/>
      <c r="DOH2" s="339"/>
      <c r="DOI2" s="339"/>
      <c r="DOJ2" s="339"/>
      <c r="DOK2" s="339"/>
      <c r="DOL2" s="339"/>
      <c r="DOM2" s="339"/>
      <c r="DON2" s="339"/>
      <c r="DOO2" s="339"/>
      <c r="DOP2" s="339"/>
      <c r="DOQ2" s="339"/>
      <c r="DOR2" s="339"/>
      <c r="DOS2" s="339"/>
      <c r="DOT2" s="339"/>
      <c r="DOU2" s="339"/>
      <c r="DOV2" s="339"/>
      <c r="DOW2" s="339"/>
      <c r="DOX2" s="339"/>
      <c r="DOY2" s="339"/>
      <c r="DOZ2" s="339"/>
      <c r="DPA2" s="339"/>
      <c r="DPB2" s="339"/>
      <c r="DPC2" s="339"/>
      <c r="DPD2" s="339"/>
      <c r="DPE2" s="339"/>
      <c r="DPF2" s="339"/>
      <c r="DPG2" s="339"/>
      <c r="DPH2" s="339"/>
      <c r="DPI2" s="339"/>
      <c r="DPJ2" s="339"/>
      <c r="DPK2" s="339"/>
      <c r="DPL2" s="339"/>
      <c r="DPM2" s="339"/>
      <c r="DPN2" s="339"/>
      <c r="DPO2" s="339"/>
      <c r="DPP2" s="339"/>
      <c r="DPQ2" s="339"/>
      <c r="DPR2" s="339"/>
      <c r="DPS2" s="339"/>
      <c r="DPT2" s="339"/>
      <c r="DPU2" s="339"/>
      <c r="DPV2" s="339"/>
      <c r="DPW2" s="339"/>
      <c r="DPX2" s="339"/>
      <c r="DPY2" s="339"/>
      <c r="DPZ2" s="339"/>
      <c r="DQA2" s="339"/>
      <c r="DQB2" s="339"/>
      <c r="DQC2" s="339"/>
      <c r="DQD2" s="339"/>
      <c r="DQE2" s="339"/>
      <c r="DQF2" s="339"/>
      <c r="DQG2" s="339"/>
      <c r="DQH2" s="339"/>
      <c r="DQI2" s="339"/>
      <c r="DQJ2" s="339"/>
      <c r="DQK2" s="339"/>
      <c r="DQL2" s="339"/>
      <c r="DQM2" s="339"/>
      <c r="DQN2" s="339"/>
      <c r="DQO2" s="339"/>
      <c r="DQP2" s="339"/>
      <c r="DQQ2" s="339"/>
      <c r="DQR2" s="339"/>
      <c r="DQS2" s="339"/>
      <c r="DQT2" s="339"/>
      <c r="DQU2" s="339"/>
      <c r="DQV2" s="339"/>
      <c r="DQW2" s="339"/>
      <c r="DQX2" s="339"/>
      <c r="DQY2" s="339"/>
      <c r="DQZ2" s="339"/>
      <c r="DRA2" s="339"/>
      <c r="DRB2" s="339"/>
      <c r="DRC2" s="339"/>
      <c r="DRD2" s="339"/>
      <c r="DRE2" s="339"/>
      <c r="DRF2" s="339"/>
      <c r="DRG2" s="339"/>
      <c r="DRH2" s="339"/>
      <c r="DRI2" s="339"/>
      <c r="DRJ2" s="339"/>
      <c r="DRK2" s="339"/>
      <c r="DRL2" s="339"/>
      <c r="DRM2" s="339"/>
      <c r="DRN2" s="339"/>
      <c r="DRO2" s="339"/>
      <c r="DRP2" s="339"/>
      <c r="DRQ2" s="339"/>
      <c r="DRR2" s="339"/>
      <c r="DRS2" s="339"/>
      <c r="DRT2" s="339"/>
      <c r="DRU2" s="339"/>
      <c r="DRV2" s="339"/>
      <c r="DRW2" s="339"/>
      <c r="DRX2" s="339"/>
      <c r="DRY2" s="339"/>
      <c r="DRZ2" s="339"/>
      <c r="DSA2" s="339"/>
      <c r="DSB2" s="339"/>
      <c r="DSC2" s="339"/>
      <c r="DSD2" s="339"/>
      <c r="DSE2" s="339"/>
      <c r="DSF2" s="339"/>
      <c r="DSG2" s="339"/>
      <c r="DSH2" s="339"/>
      <c r="DSI2" s="339"/>
      <c r="DSJ2" s="339"/>
      <c r="DSK2" s="339"/>
      <c r="DSL2" s="339"/>
      <c r="DSM2" s="339"/>
      <c r="DSN2" s="339"/>
      <c r="DSO2" s="339"/>
      <c r="DSP2" s="339"/>
      <c r="DSQ2" s="339"/>
      <c r="DSR2" s="339"/>
      <c r="DSS2" s="339"/>
      <c r="DST2" s="339"/>
      <c r="DSU2" s="339"/>
      <c r="DSV2" s="339"/>
      <c r="DSW2" s="339"/>
      <c r="DSX2" s="339"/>
      <c r="DSY2" s="339"/>
      <c r="DSZ2" s="339"/>
      <c r="DTA2" s="339"/>
      <c r="DTB2" s="339"/>
      <c r="DTC2" s="339"/>
      <c r="DTD2" s="339"/>
      <c r="DTE2" s="339"/>
      <c r="DTF2" s="339"/>
      <c r="DTG2" s="339"/>
      <c r="DTH2" s="339"/>
      <c r="DTI2" s="339"/>
      <c r="DTJ2" s="339"/>
      <c r="DTK2" s="339"/>
      <c r="DTL2" s="339"/>
      <c r="DTM2" s="339"/>
      <c r="DTN2" s="339"/>
      <c r="DTO2" s="339"/>
      <c r="DTP2" s="339"/>
      <c r="DTQ2" s="339"/>
      <c r="DTR2" s="339"/>
      <c r="DTS2" s="339"/>
      <c r="DTT2" s="339"/>
      <c r="DTU2" s="339"/>
      <c r="DTV2" s="339"/>
      <c r="DTW2" s="339"/>
      <c r="DTX2" s="339"/>
      <c r="DTY2" s="339"/>
      <c r="DTZ2" s="339"/>
      <c r="DUA2" s="339"/>
      <c r="DUB2" s="339"/>
      <c r="DUC2" s="339"/>
      <c r="DUD2" s="339"/>
      <c r="DUE2" s="339"/>
      <c r="DUF2" s="339"/>
      <c r="DUG2" s="339"/>
      <c r="DUH2" s="339"/>
      <c r="DUI2" s="339"/>
      <c r="DUJ2" s="339"/>
      <c r="DUK2" s="339"/>
      <c r="DUL2" s="339"/>
      <c r="DUM2" s="339"/>
      <c r="DUN2" s="339"/>
      <c r="DUO2" s="339"/>
      <c r="DUP2" s="339"/>
      <c r="DUQ2" s="339"/>
      <c r="DUR2" s="339"/>
      <c r="DUS2" s="339"/>
      <c r="DUT2" s="339"/>
      <c r="DUU2" s="339"/>
      <c r="DUV2" s="339"/>
      <c r="DUW2" s="339"/>
      <c r="DUX2" s="339"/>
      <c r="DUY2" s="339"/>
      <c r="DUZ2" s="339"/>
      <c r="DVA2" s="339"/>
      <c r="DVB2" s="339"/>
      <c r="DVC2" s="339"/>
      <c r="DVD2" s="339"/>
      <c r="DVE2" s="339"/>
      <c r="DVF2" s="339"/>
      <c r="DVG2" s="339"/>
      <c r="DVH2" s="339"/>
      <c r="DVI2" s="339"/>
      <c r="DVJ2" s="339"/>
      <c r="DVK2" s="339"/>
      <c r="DVL2" s="339"/>
      <c r="DVM2" s="339"/>
      <c r="DVN2" s="339"/>
      <c r="DVO2" s="339"/>
      <c r="DVP2" s="339"/>
      <c r="DVQ2" s="339"/>
      <c r="DVR2" s="339"/>
      <c r="DVS2" s="339"/>
      <c r="DVT2" s="339"/>
      <c r="DVU2" s="339"/>
      <c r="DVV2" s="339"/>
      <c r="DVW2" s="339"/>
      <c r="DVX2" s="339"/>
      <c r="DVY2" s="339"/>
      <c r="DVZ2" s="339"/>
      <c r="DWA2" s="339"/>
      <c r="DWB2" s="339"/>
      <c r="DWC2" s="339"/>
      <c r="DWD2" s="339"/>
      <c r="DWE2" s="339"/>
      <c r="DWF2" s="339"/>
      <c r="DWG2" s="339"/>
      <c r="DWH2" s="339"/>
      <c r="DWI2" s="339"/>
      <c r="DWJ2" s="339"/>
      <c r="DWK2" s="339"/>
      <c r="DWL2" s="339"/>
      <c r="DWM2" s="339"/>
      <c r="DWN2" s="339"/>
      <c r="DWO2" s="339"/>
      <c r="DWP2" s="339"/>
      <c r="DWQ2" s="339"/>
      <c r="DWR2" s="339"/>
      <c r="DWS2" s="339"/>
      <c r="DWT2" s="339"/>
      <c r="DWU2" s="339"/>
      <c r="DWV2" s="339"/>
      <c r="DWW2" s="339"/>
      <c r="DWX2" s="339"/>
      <c r="DWY2" s="339"/>
      <c r="DWZ2" s="339"/>
      <c r="DXA2" s="339"/>
      <c r="DXB2" s="339"/>
      <c r="DXC2" s="339"/>
      <c r="DXD2" s="339"/>
      <c r="DXE2" s="339"/>
      <c r="DXF2" s="339"/>
      <c r="DXG2" s="339"/>
      <c r="DXH2" s="339"/>
      <c r="DXI2" s="339"/>
      <c r="DXJ2" s="339"/>
      <c r="DXK2" s="339"/>
      <c r="DXL2" s="339"/>
      <c r="DXM2" s="339"/>
      <c r="DXN2" s="339"/>
      <c r="DXO2" s="339"/>
      <c r="DXP2" s="339"/>
      <c r="DXQ2" s="339"/>
      <c r="DXR2" s="339"/>
      <c r="DXS2" s="339"/>
      <c r="DXT2" s="339"/>
      <c r="DXU2" s="339"/>
      <c r="DXV2" s="339"/>
      <c r="DXW2" s="339"/>
      <c r="DXX2" s="339"/>
      <c r="DXY2" s="339"/>
      <c r="DXZ2" s="339"/>
      <c r="DYA2" s="339"/>
      <c r="DYB2" s="339"/>
      <c r="DYC2" s="339"/>
      <c r="DYD2" s="339"/>
      <c r="DYE2" s="339"/>
      <c r="DYF2" s="339"/>
      <c r="DYG2" s="339"/>
      <c r="DYH2" s="339"/>
      <c r="DYI2" s="339"/>
      <c r="DYJ2" s="339"/>
      <c r="DYK2" s="339"/>
      <c r="DYL2" s="339"/>
      <c r="DYM2" s="339"/>
      <c r="DYN2" s="339"/>
      <c r="DYO2" s="339"/>
      <c r="DYP2" s="339"/>
      <c r="DYQ2" s="339"/>
      <c r="DYR2" s="339"/>
      <c r="DYS2" s="339"/>
      <c r="DYT2" s="339"/>
      <c r="DYU2" s="339"/>
      <c r="DYV2" s="339"/>
      <c r="DYW2" s="339"/>
      <c r="DYX2" s="339"/>
      <c r="DYY2" s="339"/>
      <c r="DYZ2" s="339"/>
      <c r="DZA2" s="339"/>
      <c r="DZB2" s="339"/>
      <c r="DZC2" s="339"/>
      <c r="DZD2" s="339"/>
      <c r="DZE2" s="339"/>
      <c r="DZF2" s="339"/>
      <c r="DZG2" s="339"/>
      <c r="DZH2" s="339"/>
      <c r="DZI2" s="339"/>
      <c r="DZJ2" s="339"/>
      <c r="DZK2" s="339"/>
      <c r="DZL2" s="339"/>
      <c r="DZM2" s="339"/>
      <c r="DZN2" s="339"/>
      <c r="DZO2" s="339"/>
      <c r="DZP2" s="339"/>
      <c r="DZQ2" s="339"/>
      <c r="DZR2" s="339"/>
      <c r="DZS2" s="339"/>
      <c r="DZT2" s="339"/>
      <c r="DZU2" s="339"/>
      <c r="DZV2" s="339"/>
      <c r="DZW2" s="339"/>
      <c r="DZX2" s="339"/>
      <c r="DZY2" s="339"/>
      <c r="DZZ2" s="339"/>
      <c r="EAA2" s="339"/>
      <c r="EAB2" s="339"/>
      <c r="EAC2" s="339"/>
      <c r="EAD2" s="339"/>
      <c r="EAE2" s="339"/>
      <c r="EAF2" s="339"/>
      <c r="EAG2" s="339"/>
      <c r="EAH2" s="339"/>
      <c r="EAI2" s="339"/>
      <c r="EAJ2" s="339"/>
      <c r="EAK2" s="339"/>
      <c r="EAL2" s="339"/>
      <c r="EAM2" s="339"/>
      <c r="EAN2" s="339"/>
      <c r="EAO2" s="339"/>
      <c r="EAP2" s="339"/>
      <c r="EAQ2" s="339"/>
      <c r="EAR2" s="339"/>
      <c r="EAS2" s="339"/>
      <c r="EAT2" s="339"/>
      <c r="EAU2" s="339"/>
      <c r="EAV2" s="339"/>
      <c r="EAW2" s="339"/>
      <c r="EAX2" s="339"/>
      <c r="EAY2" s="339"/>
      <c r="EAZ2" s="339"/>
      <c r="EBA2" s="339"/>
      <c r="EBB2" s="339"/>
      <c r="EBC2" s="339"/>
      <c r="EBD2" s="339"/>
      <c r="EBE2" s="339"/>
      <c r="EBF2" s="339"/>
      <c r="EBG2" s="339"/>
      <c r="EBH2" s="339"/>
      <c r="EBI2" s="339"/>
      <c r="EBJ2" s="339"/>
      <c r="EBK2" s="339"/>
      <c r="EBL2" s="339"/>
      <c r="EBM2" s="339"/>
      <c r="EBN2" s="339"/>
      <c r="EBO2" s="339"/>
      <c r="EBP2" s="339"/>
      <c r="EBQ2" s="339"/>
      <c r="EBR2" s="339"/>
      <c r="EBS2" s="339"/>
      <c r="EBT2" s="339"/>
      <c r="EBU2" s="339"/>
      <c r="EBV2" s="339"/>
      <c r="EBW2" s="339"/>
      <c r="EBX2" s="339"/>
      <c r="EBY2" s="339"/>
      <c r="EBZ2" s="339"/>
      <c r="ECA2" s="339"/>
      <c r="ECB2" s="339"/>
      <c r="ECC2" s="339"/>
      <c r="ECD2" s="339"/>
      <c r="ECE2" s="339"/>
      <c r="ECF2" s="339"/>
      <c r="ECG2" s="339"/>
      <c r="ECH2" s="339"/>
      <c r="ECI2" s="339"/>
      <c r="ECJ2" s="339"/>
      <c r="ECK2" s="339"/>
      <c r="ECL2" s="339"/>
      <c r="ECM2" s="339"/>
      <c r="ECN2" s="339"/>
      <c r="ECO2" s="339"/>
      <c r="ECP2" s="339"/>
      <c r="ECQ2" s="339"/>
      <c r="ECR2" s="339"/>
      <c r="ECS2" s="339"/>
      <c r="ECT2" s="339"/>
      <c r="ECU2" s="339"/>
      <c r="ECV2" s="339"/>
      <c r="ECW2" s="339"/>
      <c r="ECX2" s="339"/>
      <c r="ECY2" s="339"/>
      <c r="ECZ2" s="339"/>
      <c r="EDA2" s="339"/>
      <c r="EDB2" s="339"/>
      <c r="EDC2" s="339"/>
      <c r="EDD2" s="339"/>
      <c r="EDE2" s="339"/>
      <c r="EDF2" s="339"/>
      <c r="EDG2" s="339"/>
      <c r="EDH2" s="339"/>
      <c r="EDI2" s="339"/>
      <c r="EDJ2" s="339"/>
      <c r="EDK2" s="339"/>
      <c r="EDL2" s="339"/>
      <c r="EDM2" s="339"/>
      <c r="EDN2" s="339"/>
      <c r="EDO2" s="339"/>
      <c r="EDP2" s="339"/>
      <c r="EDQ2" s="339"/>
      <c r="EDR2" s="339"/>
      <c r="EDS2" s="339"/>
      <c r="EDT2" s="339"/>
      <c r="EDU2" s="339"/>
      <c r="EDV2" s="339"/>
      <c r="EDW2" s="339"/>
      <c r="EDX2" s="339"/>
      <c r="EDY2" s="339"/>
      <c r="EDZ2" s="339"/>
      <c r="EEA2" s="339"/>
      <c r="EEB2" s="339"/>
      <c r="EEC2" s="339"/>
      <c r="EED2" s="339"/>
      <c r="EEE2" s="339"/>
      <c r="EEF2" s="339"/>
      <c r="EEG2" s="339"/>
      <c r="EEH2" s="339"/>
      <c r="EEI2" s="339"/>
      <c r="EEJ2" s="339"/>
      <c r="EEK2" s="339"/>
      <c r="EEL2" s="339"/>
      <c r="EEM2" s="339"/>
      <c r="EEN2" s="339"/>
      <c r="EEO2" s="339"/>
      <c r="EEP2" s="339"/>
      <c r="EEQ2" s="339"/>
      <c r="EER2" s="339"/>
      <c r="EES2" s="339"/>
      <c r="EET2" s="339"/>
      <c r="EEU2" s="339"/>
      <c r="EEV2" s="339"/>
      <c r="EEW2" s="339"/>
      <c r="EEX2" s="339"/>
      <c r="EEY2" s="339"/>
      <c r="EEZ2" s="339"/>
      <c r="EFA2" s="339"/>
      <c r="EFB2" s="339"/>
      <c r="EFC2" s="339"/>
      <c r="EFD2" s="339"/>
      <c r="EFE2" s="339"/>
      <c r="EFF2" s="339"/>
      <c r="EFG2" s="339"/>
      <c r="EFH2" s="339"/>
      <c r="EFI2" s="339"/>
      <c r="EFJ2" s="339"/>
      <c r="EFK2" s="339"/>
      <c r="EFL2" s="339"/>
      <c r="EFM2" s="339"/>
      <c r="EFN2" s="339"/>
      <c r="EFO2" s="339"/>
      <c r="EFP2" s="339"/>
      <c r="EFQ2" s="339"/>
      <c r="EFR2" s="339"/>
      <c r="EFS2" s="339"/>
      <c r="EFT2" s="339"/>
      <c r="EFU2" s="339"/>
      <c r="EFV2" s="339"/>
      <c r="EFW2" s="339"/>
      <c r="EFX2" s="339"/>
      <c r="EFY2" s="339"/>
      <c r="EFZ2" s="339"/>
      <c r="EGA2" s="339"/>
      <c r="EGB2" s="339"/>
      <c r="EGC2" s="339"/>
      <c r="EGD2" s="339"/>
      <c r="EGE2" s="339"/>
      <c r="EGF2" s="339"/>
      <c r="EGG2" s="339"/>
      <c r="EGH2" s="339"/>
      <c r="EGI2" s="339"/>
      <c r="EGJ2" s="339"/>
      <c r="EGK2" s="339"/>
      <c r="EGL2" s="339"/>
      <c r="EGM2" s="339"/>
      <c r="EGN2" s="339"/>
      <c r="EGO2" s="339"/>
      <c r="EGP2" s="339"/>
      <c r="EGQ2" s="339"/>
      <c r="EGR2" s="339"/>
      <c r="EGS2" s="339"/>
      <c r="EGT2" s="339"/>
      <c r="EGU2" s="339"/>
      <c r="EGV2" s="339"/>
      <c r="EGW2" s="339"/>
      <c r="EGX2" s="339"/>
      <c r="EGY2" s="339"/>
      <c r="EGZ2" s="339"/>
      <c r="EHA2" s="339"/>
      <c r="EHB2" s="339"/>
      <c r="EHC2" s="339"/>
      <c r="EHD2" s="339"/>
      <c r="EHE2" s="339"/>
      <c r="EHF2" s="339"/>
      <c r="EHG2" s="339"/>
      <c r="EHH2" s="339"/>
      <c r="EHI2" s="339"/>
      <c r="EHJ2" s="339"/>
      <c r="EHK2" s="339"/>
      <c r="EHL2" s="339"/>
      <c r="EHM2" s="339"/>
      <c r="EHN2" s="339"/>
      <c r="EHO2" s="339"/>
      <c r="EHP2" s="339"/>
      <c r="EHQ2" s="339"/>
      <c r="EHR2" s="339"/>
      <c r="EHS2" s="339"/>
      <c r="EHT2" s="339"/>
      <c r="EHU2" s="339"/>
      <c r="EHV2" s="339"/>
      <c r="EHW2" s="339"/>
      <c r="EHX2" s="339"/>
      <c r="EHY2" s="339"/>
      <c r="EHZ2" s="339"/>
      <c r="EIA2" s="339"/>
      <c r="EIB2" s="339"/>
      <c r="EIC2" s="339"/>
      <c r="EID2" s="339"/>
      <c r="EIE2" s="339"/>
      <c r="EIF2" s="339"/>
      <c r="EIG2" s="339"/>
      <c r="EIH2" s="339"/>
      <c r="EII2" s="339"/>
      <c r="EIJ2" s="339"/>
      <c r="EIK2" s="339"/>
      <c r="EIL2" s="339"/>
      <c r="EIM2" s="339"/>
      <c r="EIN2" s="339"/>
      <c r="EIO2" s="339"/>
      <c r="EIP2" s="339"/>
      <c r="EIQ2" s="339"/>
      <c r="EIR2" s="339"/>
      <c r="EIS2" s="339"/>
      <c r="EIT2" s="339"/>
      <c r="EIU2" s="339"/>
      <c r="EIV2" s="339"/>
      <c r="EIW2" s="339"/>
      <c r="EIX2" s="339"/>
      <c r="EIY2" s="339"/>
      <c r="EIZ2" s="339"/>
      <c r="EJA2" s="339"/>
      <c r="EJB2" s="339"/>
      <c r="EJC2" s="339"/>
      <c r="EJD2" s="339"/>
      <c r="EJE2" s="339"/>
      <c r="EJF2" s="339"/>
      <c r="EJG2" s="339"/>
      <c r="EJH2" s="339"/>
      <c r="EJI2" s="339"/>
      <c r="EJJ2" s="339"/>
      <c r="EJK2" s="339"/>
      <c r="EJL2" s="339"/>
      <c r="EJM2" s="339"/>
      <c r="EJN2" s="339"/>
      <c r="EJO2" s="339"/>
      <c r="EJP2" s="339"/>
      <c r="EJQ2" s="339"/>
      <c r="EJR2" s="339"/>
      <c r="EJS2" s="339"/>
      <c r="EJT2" s="339"/>
      <c r="EJU2" s="339"/>
      <c r="EJV2" s="339"/>
      <c r="EJW2" s="339"/>
      <c r="EJX2" s="339"/>
      <c r="EJY2" s="339"/>
      <c r="EJZ2" s="339"/>
      <c r="EKA2" s="339"/>
      <c r="EKB2" s="339"/>
      <c r="EKC2" s="339"/>
      <c r="EKD2" s="339"/>
      <c r="EKE2" s="339"/>
      <c r="EKF2" s="339"/>
      <c r="EKG2" s="339"/>
      <c r="EKH2" s="339"/>
      <c r="EKI2" s="339"/>
      <c r="EKJ2" s="339"/>
      <c r="EKK2" s="339"/>
      <c r="EKL2" s="339"/>
      <c r="EKM2" s="339"/>
      <c r="EKN2" s="339"/>
      <c r="EKO2" s="339"/>
      <c r="EKP2" s="339"/>
      <c r="EKQ2" s="339"/>
      <c r="EKR2" s="339"/>
      <c r="EKS2" s="339"/>
      <c r="EKT2" s="339"/>
      <c r="EKU2" s="339"/>
      <c r="EKV2" s="339"/>
      <c r="EKW2" s="339"/>
      <c r="EKX2" s="339"/>
      <c r="EKY2" s="339"/>
      <c r="EKZ2" s="339"/>
      <c r="ELA2" s="339"/>
      <c r="ELB2" s="339"/>
      <c r="ELC2" s="339"/>
      <c r="ELD2" s="339"/>
      <c r="ELE2" s="339"/>
      <c r="ELF2" s="339"/>
      <c r="ELG2" s="339"/>
      <c r="ELH2" s="339"/>
      <c r="ELI2" s="339"/>
      <c r="ELJ2" s="339"/>
      <c r="ELK2" s="339"/>
      <c r="ELL2" s="339"/>
      <c r="ELM2" s="339"/>
      <c r="ELN2" s="339"/>
      <c r="ELO2" s="339"/>
      <c r="ELP2" s="339"/>
      <c r="ELQ2" s="339"/>
      <c r="ELR2" s="339"/>
      <c r="ELS2" s="339"/>
      <c r="ELT2" s="339"/>
      <c r="ELU2" s="339"/>
      <c r="ELV2" s="339"/>
      <c r="ELW2" s="339"/>
      <c r="ELX2" s="339"/>
      <c r="ELY2" s="339"/>
      <c r="ELZ2" s="339"/>
      <c r="EMA2" s="339"/>
      <c r="EMB2" s="339"/>
      <c r="EMC2" s="339"/>
      <c r="EMD2" s="339"/>
      <c r="EME2" s="339"/>
      <c r="EMF2" s="339"/>
      <c r="EMG2" s="339"/>
      <c r="EMH2" s="339"/>
      <c r="EMI2" s="339"/>
      <c r="EMJ2" s="339"/>
      <c r="EMK2" s="339"/>
      <c r="EML2" s="339"/>
      <c r="EMM2" s="339"/>
      <c r="EMN2" s="339"/>
      <c r="EMO2" s="339"/>
      <c r="EMP2" s="339"/>
      <c r="EMQ2" s="339"/>
      <c r="EMR2" s="339"/>
      <c r="EMS2" s="339"/>
      <c r="EMT2" s="339"/>
      <c r="EMU2" s="339"/>
      <c r="EMV2" s="339"/>
      <c r="EMW2" s="339"/>
      <c r="EMX2" s="339"/>
      <c r="EMY2" s="339"/>
      <c r="EMZ2" s="339"/>
      <c r="ENA2" s="339"/>
      <c r="ENB2" s="339"/>
      <c r="ENC2" s="339"/>
      <c r="END2" s="339"/>
      <c r="ENE2" s="339"/>
      <c r="ENF2" s="339"/>
      <c r="ENG2" s="339"/>
      <c r="ENH2" s="339"/>
      <c r="ENI2" s="339"/>
      <c r="ENJ2" s="339"/>
      <c r="ENK2" s="339"/>
      <c r="ENL2" s="339"/>
      <c r="ENM2" s="339"/>
      <c r="ENN2" s="339"/>
      <c r="ENO2" s="339"/>
      <c r="ENP2" s="339"/>
      <c r="ENQ2" s="339"/>
      <c r="ENR2" s="339"/>
      <c r="ENS2" s="339"/>
      <c r="ENT2" s="339"/>
      <c r="ENU2" s="339"/>
      <c r="ENV2" s="339"/>
      <c r="ENW2" s="339"/>
      <c r="ENX2" s="339"/>
      <c r="ENY2" s="339"/>
      <c r="ENZ2" s="339"/>
      <c r="EOA2" s="339"/>
      <c r="EOB2" s="339"/>
      <c r="EOC2" s="339"/>
      <c r="EOD2" s="339"/>
      <c r="EOE2" s="339"/>
      <c r="EOF2" s="339"/>
      <c r="EOG2" s="339"/>
      <c r="EOH2" s="339"/>
      <c r="EOI2" s="339"/>
      <c r="EOJ2" s="339"/>
      <c r="EOK2" s="339"/>
      <c r="EOL2" s="339"/>
      <c r="EOM2" s="339"/>
      <c r="EON2" s="339"/>
      <c r="EOO2" s="339"/>
      <c r="EOP2" s="339"/>
      <c r="EOQ2" s="339"/>
      <c r="EOR2" s="339"/>
      <c r="EOS2" s="339"/>
      <c r="EOT2" s="339"/>
      <c r="EOU2" s="339"/>
      <c r="EOV2" s="339"/>
      <c r="EOW2" s="339"/>
      <c r="EOX2" s="339"/>
      <c r="EOY2" s="339"/>
      <c r="EOZ2" s="339"/>
      <c r="EPA2" s="339"/>
      <c r="EPB2" s="339"/>
      <c r="EPC2" s="339"/>
      <c r="EPD2" s="339"/>
      <c r="EPE2" s="339"/>
      <c r="EPF2" s="339"/>
      <c r="EPG2" s="339"/>
      <c r="EPH2" s="339"/>
      <c r="EPI2" s="339"/>
      <c r="EPJ2" s="339"/>
      <c r="EPK2" s="339"/>
      <c r="EPL2" s="339"/>
      <c r="EPM2" s="339"/>
      <c r="EPN2" s="339"/>
      <c r="EPO2" s="339"/>
      <c r="EPP2" s="339"/>
      <c r="EPQ2" s="339"/>
      <c r="EPR2" s="339"/>
      <c r="EPS2" s="339"/>
      <c r="EPT2" s="339"/>
      <c r="EPU2" s="339"/>
      <c r="EPV2" s="339"/>
      <c r="EPW2" s="339"/>
      <c r="EPX2" s="339"/>
      <c r="EPY2" s="339"/>
      <c r="EPZ2" s="339"/>
      <c r="EQA2" s="339"/>
      <c r="EQB2" s="339"/>
      <c r="EQC2" s="339"/>
      <c r="EQD2" s="339"/>
      <c r="EQE2" s="339"/>
      <c r="EQF2" s="339"/>
      <c r="EQG2" s="339"/>
      <c r="EQH2" s="339"/>
      <c r="EQI2" s="339"/>
      <c r="EQJ2" s="339"/>
      <c r="EQK2" s="339"/>
      <c r="EQL2" s="339"/>
      <c r="EQM2" s="339"/>
      <c r="EQN2" s="339"/>
      <c r="EQO2" s="339"/>
      <c r="EQP2" s="339"/>
      <c r="EQQ2" s="339"/>
      <c r="EQR2" s="339"/>
      <c r="EQS2" s="339"/>
      <c r="EQT2" s="339"/>
      <c r="EQU2" s="339"/>
      <c r="EQV2" s="339"/>
      <c r="EQW2" s="339"/>
      <c r="EQX2" s="339"/>
      <c r="EQY2" s="339"/>
      <c r="EQZ2" s="339"/>
      <c r="ERA2" s="339"/>
      <c r="ERB2" s="339"/>
      <c r="ERC2" s="339"/>
      <c r="ERD2" s="339"/>
      <c r="ERE2" s="339"/>
      <c r="ERF2" s="339"/>
      <c r="ERG2" s="339"/>
      <c r="ERH2" s="339"/>
      <c r="ERI2" s="339"/>
      <c r="ERJ2" s="339"/>
      <c r="ERK2" s="339"/>
      <c r="ERL2" s="339"/>
      <c r="ERM2" s="339"/>
      <c r="ERN2" s="339"/>
      <c r="ERO2" s="339"/>
      <c r="ERP2" s="339"/>
      <c r="ERQ2" s="339"/>
      <c r="ERR2" s="339"/>
      <c r="ERS2" s="339"/>
      <c r="ERT2" s="339"/>
      <c r="ERU2" s="339"/>
      <c r="ERV2" s="339"/>
      <c r="ERW2" s="339"/>
      <c r="ERX2" s="339"/>
      <c r="ERY2" s="339"/>
      <c r="ERZ2" s="339"/>
      <c r="ESA2" s="339"/>
      <c r="ESB2" s="339"/>
      <c r="ESC2" s="339"/>
      <c r="ESD2" s="339"/>
      <c r="ESE2" s="339"/>
      <c r="ESF2" s="339"/>
      <c r="ESG2" s="339"/>
      <c r="ESH2" s="339"/>
      <c r="ESI2" s="339"/>
      <c r="ESJ2" s="339"/>
      <c r="ESK2" s="339"/>
      <c r="ESL2" s="339"/>
      <c r="ESM2" s="339"/>
      <c r="ESN2" s="339"/>
      <c r="ESO2" s="339"/>
      <c r="ESP2" s="339"/>
      <c r="ESQ2" s="339"/>
      <c r="ESR2" s="339"/>
      <c r="ESS2" s="339"/>
      <c r="EST2" s="339"/>
      <c r="ESU2" s="339"/>
      <c r="ESV2" s="339"/>
      <c r="ESW2" s="339"/>
      <c r="ESX2" s="339"/>
      <c r="ESY2" s="339"/>
      <c r="ESZ2" s="339"/>
      <c r="ETA2" s="339"/>
      <c r="ETB2" s="339"/>
      <c r="ETC2" s="339"/>
      <c r="ETD2" s="339"/>
      <c r="ETE2" s="339"/>
      <c r="ETF2" s="339"/>
      <c r="ETG2" s="339"/>
      <c r="ETH2" s="339"/>
      <c r="ETI2" s="339"/>
      <c r="ETJ2" s="339"/>
      <c r="ETK2" s="339"/>
      <c r="ETL2" s="339"/>
      <c r="ETM2" s="339"/>
      <c r="ETN2" s="339"/>
      <c r="ETO2" s="339"/>
      <c r="ETP2" s="339"/>
      <c r="ETQ2" s="339"/>
      <c r="ETR2" s="339"/>
      <c r="ETS2" s="339"/>
      <c r="ETT2" s="339"/>
      <c r="ETU2" s="339"/>
      <c r="ETV2" s="339"/>
      <c r="ETW2" s="339"/>
      <c r="ETX2" s="339"/>
      <c r="ETY2" s="339"/>
      <c r="ETZ2" s="339"/>
      <c r="EUA2" s="339"/>
      <c r="EUB2" s="339"/>
      <c r="EUC2" s="339"/>
      <c r="EUD2" s="339"/>
      <c r="EUE2" s="339"/>
      <c r="EUF2" s="339"/>
      <c r="EUG2" s="339"/>
      <c r="EUH2" s="339"/>
      <c r="EUI2" s="339"/>
      <c r="EUJ2" s="339"/>
      <c r="EUK2" s="339"/>
      <c r="EUL2" s="339"/>
      <c r="EUM2" s="339"/>
      <c r="EUN2" s="339"/>
      <c r="EUO2" s="339"/>
      <c r="EUP2" s="339"/>
      <c r="EUQ2" s="339"/>
      <c r="EUR2" s="339"/>
      <c r="EUS2" s="339"/>
      <c r="EUT2" s="339"/>
      <c r="EUU2" s="339"/>
      <c r="EUV2" s="339"/>
      <c r="EUW2" s="339"/>
      <c r="EUX2" s="339"/>
      <c r="EUY2" s="339"/>
      <c r="EUZ2" s="339"/>
      <c r="EVA2" s="339"/>
      <c r="EVB2" s="339"/>
      <c r="EVC2" s="339"/>
      <c r="EVD2" s="339"/>
      <c r="EVE2" s="339"/>
      <c r="EVF2" s="339"/>
      <c r="EVG2" s="339"/>
      <c r="EVH2" s="339"/>
      <c r="EVI2" s="339"/>
      <c r="EVJ2" s="339"/>
      <c r="EVK2" s="339"/>
      <c r="EVL2" s="339"/>
      <c r="EVM2" s="339"/>
      <c r="EVN2" s="339"/>
      <c r="EVO2" s="339"/>
      <c r="EVP2" s="339"/>
      <c r="EVQ2" s="339"/>
      <c r="EVR2" s="339"/>
      <c r="EVS2" s="339"/>
      <c r="EVT2" s="339"/>
      <c r="EVU2" s="339"/>
      <c r="EVV2" s="339"/>
      <c r="EVW2" s="339"/>
      <c r="EVX2" s="339"/>
      <c r="EVY2" s="339"/>
      <c r="EVZ2" s="339"/>
      <c r="EWA2" s="339"/>
      <c r="EWB2" s="339"/>
      <c r="EWC2" s="339"/>
      <c r="EWD2" s="339"/>
      <c r="EWE2" s="339"/>
      <c r="EWF2" s="339"/>
      <c r="EWG2" s="339"/>
      <c r="EWH2" s="339"/>
      <c r="EWI2" s="339"/>
      <c r="EWJ2" s="339"/>
      <c r="EWK2" s="339"/>
      <c r="EWL2" s="339"/>
      <c r="EWM2" s="339"/>
      <c r="EWN2" s="339"/>
      <c r="EWO2" s="339"/>
      <c r="EWP2" s="339"/>
      <c r="EWQ2" s="339"/>
      <c r="EWR2" s="339"/>
      <c r="EWS2" s="339"/>
      <c r="EWT2" s="339"/>
      <c r="EWU2" s="339"/>
      <c r="EWV2" s="339"/>
      <c r="EWW2" s="339"/>
      <c r="EWX2" s="339"/>
      <c r="EWY2" s="339"/>
      <c r="EWZ2" s="339"/>
      <c r="EXA2" s="339"/>
      <c r="EXB2" s="339"/>
      <c r="EXC2" s="339"/>
      <c r="EXD2" s="339"/>
      <c r="EXE2" s="339"/>
      <c r="EXF2" s="339"/>
      <c r="EXG2" s="339"/>
      <c r="EXH2" s="339"/>
      <c r="EXI2" s="339"/>
      <c r="EXJ2" s="339"/>
      <c r="EXK2" s="339"/>
      <c r="EXL2" s="339"/>
      <c r="EXM2" s="339"/>
      <c r="EXN2" s="339"/>
      <c r="EXO2" s="339"/>
      <c r="EXP2" s="339"/>
      <c r="EXQ2" s="339"/>
      <c r="EXR2" s="339"/>
      <c r="EXS2" s="339"/>
      <c r="EXT2" s="339"/>
      <c r="EXU2" s="339"/>
      <c r="EXV2" s="339"/>
      <c r="EXW2" s="339"/>
      <c r="EXX2" s="339"/>
      <c r="EXY2" s="339"/>
      <c r="EXZ2" s="339"/>
      <c r="EYA2" s="339"/>
      <c r="EYB2" s="339"/>
      <c r="EYC2" s="339"/>
      <c r="EYD2" s="339"/>
      <c r="EYE2" s="339"/>
      <c r="EYF2" s="339"/>
      <c r="EYG2" s="339"/>
      <c r="EYH2" s="339"/>
      <c r="EYI2" s="339"/>
      <c r="EYJ2" s="339"/>
      <c r="EYK2" s="339"/>
      <c r="EYL2" s="339"/>
      <c r="EYM2" s="339"/>
      <c r="EYN2" s="339"/>
      <c r="EYO2" s="339"/>
      <c r="EYP2" s="339"/>
      <c r="EYQ2" s="339"/>
      <c r="EYR2" s="339"/>
      <c r="EYS2" s="339"/>
      <c r="EYT2" s="339"/>
      <c r="EYU2" s="339"/>
      <c r="EYV2" s="339"/>
      <c r="EYW2" s="339"/>
      <c r="EYX2" s="339"/>
      <c r="EYY2" s="339"/>
      <c r="EYZ2" s="339"/>
      <c r="EZA2" s="339"/>
      <c r="EZB2" s="339"/>
      <c r="EZC2" s="339"/>
      <c r="EZD2" s="339"/>
      <c r="EZE2" s="339"/>
      <c r="EZF2" s="339"/>
      <c r="EZG2" s="339"/>
      <c r="EZH2" s="339"/>
      <c r="EZI2" s="339"/>
      <c r="EZJ2" s="339"/>
      <c r="EZK2" s="339"/>
      <c r="EZL2" s="339"/>
      <c r="EZM2" s="339"/>
      <c r="EZN2" s="339"/>
      <c r="EZO2" s="339"/>
      <c r="EZP2" s="339"/>
      <c r="EZQ2" s="339"/>
      <c r="EZR2" s="339"/>
      <c r="EZS2" s="339"/>
      <c r="EZT2" s="339"/>
      <c r="EZU2" s="339"/>
      <c r="EZV2" s="339"/>
      <c r="EZW2" s="339"/>
      <c r="EZX2" s="339"/>
      <c r="EZY2" s="339"/>
      <c r="EZZ2" s="339"/>
      <c r="FAA2" s="339"/>
      <c r="FAB2" s="339"/>
      <c r="FAC2" s="339"/>
      <c r="FAD2" s="339"/>
      <c r="FAE2" s="339"/>
      <c r="FAF2" s="339"/>
      <c r="FAG2" s="339"/>
      <c r="FAH2" s="339"/>
      <c r="FAI2" s="339"/>
      <c r="FAJ2" s="339"/>
      <c r="FAK2" s="339"/>
      <c r="FAL2" s="339"/>
      <c r="FAM2" s="339"/>
      <c r="FAN2" s="339"/>
      <c r="FAO2" s="339"/>
      <c r="FAP2" s="339"/>
      <c r="FAQ2" s="339"/>
      <c r="FAR2" s="339"/>
      <c r="FAS2" s="339"/>
      <c r="FAT2" s="339"/>
      <c r="FAU2" s="339"/>
      <c r="FAV2" s="339"/>
      <c r="FAW2" s="339"/>
      <c r="FAX2" s="339"/>
      <c r="FAY2" s="339"/>
      <c r="FAZ2" s="339"/>
      <c r="FBA2" s="339"/>
      <c r="FBB2" s="339"/>
      <c r="FBC2" s="339"/>
      <c r="FBD2" s="339"/>
      <c r="FBE2" s="339"/>
      <c r="FBF2" s="339"/>
      <c r="FBG2" s="339"/>
      <c r="FBH2" s="339"/>
      <c r="FBI2" s="339"/>
      <c r="FBJ2" s="339"/>
      <c r="FBK2" s="339"/>
      <c r="FBL2" s="339"/>
      <c r="FBM2" s="339"/>
      <c r="FBN2" s="339"/>
      <c r="FBO2" s="339"/>
      <c r="FBP2" s="339"/>
      <c r="FBQ2" s="339"/>
      <c r="FBR2" s="339"/>
      <c r="FBS2" s="339"/>
      <c r="FBT2" s="339"/>
      <c r="FBU2" s="339"/>
      <c r="FBV2" s="339"/>
      <c r="FBW2" s="339"/>
      <c r="FBX2" s="339"/>
      <c r="FBY2" s="339"/>
      <c r="FBZ2" s="339"/>
      <c r="FCA2" s="339"/>
      <c r="FCB2" s="339"/>
      <c r="FCC2" s="339"/>
      <c r="FCD2" s="339"/>
      <c r="FCE2" s="339"/>
      <c r="FCF2" s="339"/>
      <c r="FCG2" s="339"/>
      <c r="FCH2" s="339"/>
      <c r="FCI2" s="339"/>
      <c r="FCJ2" s="339"/>
      <c r="FCK2" s="339"/>
      <c r="FCL2" s="339"/>
      <c r="FCM2" s="339"/>
      <c r="FCN2" s="339"/>
      <c r="FCO2" s="339"/>
      <c r="FCP2" s="339"/>
      <c r="FCQ2" s="339"/>
      <c r="FCR2" s="339"/>
      <c r="FCS2" s="339"/>
      <c r="FCT2" s="339"/>
      <c r="FCU2" s="339"/>
      <c r="FCV2" s="339"/>
      <c r="FCW2" s="339"/>
      <c r="FCX2" s="339"/>
      <c r="FCY2" s="339"/>
      <c r="FCZ2" s="339"/>
      <c r="FDA2" s="339"/>
      <c r="FDB2" s="339"/>
      <c r="FDC2" s="339"/>
      <c r="FDD2" s="339"/>
      <c r="FDE2" s="339"/>
      <c r="FDF2" s="339"/>
      <c r="FDG2" s="339"/>
      <c r="FDH2" s="339"/>
      <c r="FDI2" s="339"/>
      <c r="FDJ2" s="339"/>
      <c r="FDK2" s="339"/>
      <c r="FDL2" s="339"/>
      <c r="FDM2" s="339"/>
      <c r="FDN2" s="339"/>
      <c r="FDO2" s="339"/>
      <c r="FDP2" s="339"/>
      <c r="FDQ2" s="339"/>
      <c r="FDR2" s="339"/>
      <c r="FDS2" s="339"/>
      <c r="FDT2" s="339"/>
      <c r="FDU2" s="339"/>
      <c r="FDV2" s="339"/>
      <c r="FDW2" s="339"/>
      <c r="FDX2" s="339"/>
      <c r="FDY2" s="339"/>
      <c r="FDZ2" s="339"/>
      <c r="FEA2" s="339"/>
      <c r="FEB2" s="339"/>
      <c r="FEC2" s="339"/>
      <c r="FED2" s="339"/>
      <c r="FEE2" s="339"/>
      <c r="FEF2" s="339"/>
      <c r="FEG2" s="339"/>
      <c r="FEH2" s="339"/>
      <c r="FEI2" s="339"/>
      <c r="FEJ2" s="339"/>
      <c r="FEK2" s="339"/>
      <c r="FEL2" s="339"/>
      <c r="FEM2" s="339"/>
      <c r="FEN2" s="339"/>
      <c r="FEO2" s="339"/>
      <c r="FEP2" s="339"/>
      <c r="FEQ2" s="339"/>
      <c r="FER2" s="339"/>
      <c r="FES2" s="339"/>
      <c r="FET2" s="339"/>
      <c r="FEU2" s="339"/>
      <c r="FEV2" s="339"/>
      <c r="FEW2" s="339"/>
      <c r="FEX2" s="339"/>
      <c r="FEY2" s="339"/>
      <c r="FEZ2" s="339"/>
      <c r="FFA2" s="339"/>
      <c r="FFB2" s="339"/>
      <c r="FFC2" s="339"/>
      <c r="FFD2" s="339"/>
      <c r="FFE2" s="339"/>
      <c r="FFF2" s="339"/>
      <c r="FFG2" s="339"/>
      <c r="FFH2" s="339"/>
      <c r="FFI2" s="339"/>
      <c r="FFJ2" s="339"/>
      <c r="FFK2" s="339"/>
      <c r="FFL2" s="339"/>
      <c r="FFM2" s="339"/>
      <c r="FFN2" s="339"/>
      <c r="FFO2" s="339"/>
      <c r="FFP2" s="339"/>
      <c r="FFQ2" s="339"/>
      <c r="FFR2" s="339"/>
      <c r="FFS2" s="339"/>
      <c r="FFT2" s="339"/>
      <c r="FFU2" s="339"/>
      <c r="FFV2" s="339"/>
      <c r="FFW2" s="339"/>
      <c r="FFX2" s="339"/>
      <c r="FFY2" s="339"/>
      <c r="FFZ2" s="339"/>
      <c r="FGA2" s="339"/>
      <c r="FGB2" s="339"/>
      <c r="FGC2" s="339"/>
      <c r="FGD2" s="339"/>
      <c r="FGE2" s="339"/>
      <c r="FGF2" s="339"/>
      <c r="FGG2" s="339"/>
      <c r="FGH2" s="339"/>
      <c r="FGI2" s="339"/>
      <c r="FGJ2" s="339"/>
      <c r="FGK2" s="339"/>
      <c r="FGL2" s="339"/>
      <c r="FGM2" s="339"/>
      <c r="FGN2" s="339"/>
      <c r="FGO2" s="339"/>
      <c r="FGP2" s="339"/>
      <c r="FGQ2" s="339"/>
      <c r="FGR2" s="339"/>
      <c r="FGS2" s="339"/>
      <c r="FGT2" s="339"/>
      <c r="FGU2" s="339"/>
      <c r="FGV2" s="339"/>
      <c r="FGW2" s="339"/>
      <c r="FGX2" s="339"/>
      <c r="FGY2" s="339"/>
      <c r="FGZ2" s="339"/>
      <c r="FHA2" s="339"/>
      <c r="FHB2" s="339"/>
      <c r="FHC2" s="339"/>
      <c r="FHD2" s="339"/>
      <c r="FHE2" s="339"/>
      <c r="FHF2" s="339"/>
      <c r="FHG2" s="339"/>
      <c r="FHH2" s="339"/>
      <c r="FHI2" s="339"/>
      <c r="FHJ2" s="339"/>
      <c r="FHK2" s="339"/>
      <c r="FHL2" s="339"/>
      <c r="FHM2" s="339"/>
      <c r="FHN2" s="339"/>
      <c r="FHO2" s="339"/>
      <c r="FHP2" s="339"/>
      <c r="FHQ2" s="339"/>
      <c r="FHR2" s="339"/>
      <c r="FHS2" s="339"/>
      <c r="FHT2" s="339"/>
      <c r="FHU2" s="339"/>
      <c r="FHV2" s="339"/>
      <c r="FHW2" s="339"/>
      <c r="FHX2" s="339"/>
      <c r="FHY2" s="339"/>
      <c r="FHZ2" s="339"/>
      <c r="FIA2" s="339"/>
      <c r="FIB2" s="339"/>
      <c r="FIC2" s="339"/>
      <c r="FID2" s="339"/>
      <c r="FIE2" s="339"/>
      <c r="FIF2" s="339"/>
      <c r="FIG2" s="339"/>
      <c r="FIH2" s="339"/>
      <c r="FII2" s="339"/>
      <c r="FIJ2" s="339"/>
      <c r="FIK2" s="339"/>
      <c r="FIL2" s="339"/>
      <c r="FIM2" s="339"/>
      <c r="FIN2" s="339"/>
      <c r="FIO2" s="339"/>
      <c r="FIP2" s="339"/>
      <c r="FIQ2" s="339"/>
      <c r="FIR2" s="339"/>
      <c r="FIS2" s="339"/>
      <c r="FIT2" s="339"/>
      <c r="FIU2" s="339"/>
      <c r="FIV2" s="339"/>
      <c r="FIW2" s="339"/>
      <c r="FIX2" s="339"/>
      <c r="FIY2" s="339"/>
      <c r="FIZ2" s="339"/>
      <c r="FJA2" s="339"/>
      <c r="FJB2" s="339"/>
      <c r="FJC2" s="339"/>
      <c r="FJD2" s="339"/>
      <c r="FJE2" s="339"/>
      <c r="FJF2" s="339"/>
      <c r="FJG2" s="339"/>
      <c r="FJH2" s="339"/>
      <c r="FJI2" s="339"/>
      <c r="FJJ2" s="339"/>
      <c r="FJK2" s="339"/>
      <c r="FJL2" s="339"/>
      <c r="FJM2" s="339"/>
      <c r="FJN2" s="339"/>
      <c r="FJO2" s="339"/>
      <c r="FJP2" s="339"/>
      <c r="FJQ2" s="339"/>
      <c r="FJR2" s="339"/>
      <c r="FJS2" s="339"/>
      <c r="FJT2" s="339"/>
      <c r="FJU2" s="339"/>
      <c r="FJV2" s="339"/>
      <c r="FJW2" s="339"/>
      <c r="FJX2" s="339"/>
      <c r="FJY2" s="339"/>
      <c r="FJZ2" s="339"/>
      <c r="FKA2" s="339"/>
      <c r="FKB2" s="339"/>
      <c r="FKC2" s="339"/>
      <c r="FKD2" s="339"/>
      <c r="FKE2" s="339"/>
      <c r="FKF2" s="339"/>
      <c r="FKG2" s="339"/>
      <c r="FKH2" s="339"/>
      <c r="FKI2" s="339"/>
      <c r="FKJ2" s="339"/>
      <c r="FKK2" s="339"/>
      <c r="FKL2" s="339"/>
      <c r="FKM2" s="339"/>
      <c r="FKN2" s="339"/>
      <c r="FKO2" s="339"/>
      <c r="FKP2" s="339"/>
      <c r="FKQ2" s="339"/>
      <c r="FKR2" s="339"/>
      <c r="FKS2" s="339"/>
      <c r="FKT2" s="339"/>
      <c r="FKU2" s="339"/>
      <c r="FKV2" s="339"/>
      <c r="FKW2" s="339"/>
      <c r="FKX2" s="339"/>
      <c r="FKY2" s="339"/>
      <c r="FKZ2" s="339"/>
      <c r="FLA2" s="339"/>
      <c r="FLB2" s="339"/>
      <c r="FLC2" s="339"/>
      <c r="FLD2" s="339"/>
      <c r="FLE2" s="339"/>
      <c r="FLF2" s="339"/>
      <c r="FLG2" s="339"/>
      <c r="FLH2" s="339"/>
      <c r="FLI2" s="339"/>
      <c r="FLJ2" s="339"/>
      <c r="FLK2" s="339"/>
      <c r="FLL2" s="339"/>
      <c r="FLM2" s="339"/>
      <c r="FLN2" s="339"/>
      <c r="FLO2" s="339"/>
      <c r="FLP2" s="339"/>
      <c r="FLQ2" s="339"/>
      <c r="FLR2" s="339"/>
      <c r="FLS2" s="339"/>
      <c r="FLT2" s="339"/>
      <c r="FLU2" s="339"/>
      <c r="FLV2" s="339"/>
      <c r="FLW2" s="339"/>
      <c r="FLX2" s="339"/>
      <c r="FLY2" s="339"/>
      <c r="FLZ2" s="339"/>
      <c r="FMA2" s="339"/>
      <c r="FMB2" s="339"/>
      <c r="FMC2" s="339"/>
      <c r="FMD2" s="339"/>
      <c r="FME2" s="339"/>
      <c r="FMF2" s="339"/>
      <c r="FMG2" s="339"/>
      <c r="FMH2" s="339"/>
      <c r="FMI2" s="339"/>
      <c r="FMJ2" s="339"/>
      <c r="FMK2" s="339"/>
      <c r="FML2" s="339"/>
      <c r="FMM2" s="339"/>
      <c r="FMN2" s="339"/>
      <c r="FMO2" s="339"/>
      <c r="FMP2" s="339"/>
      <c r="FMQ2" s="339"/>
      <c r="FMR2" s="339"/>
      <c r="FMS2" s="339"/>
      <c r="FMT2" s="339"/>
      <c r="FMU2" s="339"/>
      <c r="FMV2" s="339"/>
      <c r="FMW2" s="339"/>
      <c r="FMX2" s="339"/>
      <c r="FMY2" s="339"/>
      <c r="FMZ2" s="339"/>
      <c r="FNA2" s="339"/>
      <c r="FNB2" s="339"/>
      <c r="FNC2" s="339"/>
      <c r="FND2" s="339"/>
      <c r="FNE2" s="339"/>
      <c r="FNF2" s="339"/>
      <c r="FNG2" s="339"/>
      <c r="FNH2" s="339"/>
      <c r="FNI2" s="339"/>
      <c r="FNJ2" s="339"/>
      <c r="FNK2" s="339"/>
      <c r="FNL2" s="339"/>
      <c r="FNM2" s="339"/>
      <c r="FNN2" s="339"/>
      <c r="FNO2" s="339"/>
      <c r="FNP2" s="339"/>
      <c r="FNQ2" s="339"/>
      <c r="FNR2" s="339"/>
      <c r="FNS2" s="339"/>
      <c r="FNT2" s="339"/>
      <c r="FNU2" s="339"/>
      <c r="FNV2" s="339"/>
      <c r="FNW2" s="339"/>
      <c r="FNX2" s="339"/>
      <c r="FNY2" s="339"/>
      <c r="FNZ2" s="339"/>
      <c r="FOA2" s="339"/>
      <c r="FOB2" s="339"/>
      <c r="FOC2" s="339"/>
      <c r="FOD2" s="339"/>
      <c r="FOE2" s="339"/>
      <c r="FOF2" s="339"/>
      <c r="FOG2" s="339"/>
      <c r="FOH2" s="339"/>
      <c r="FOI2" s="339"/>
      <c r="FOJ2" s="339"/>
      <c r="FOK2" s="339"/>
      <c r="FOL2" s="339"/>
      <c r="FOM2" s="339"/>
      <c r="FON2" s="339"/>
      <c r="FOO2" s="339"/>
      <c r="FOP2" s="339"/>
      <c r="FOQ2" s="339"/>
      <c r="FOR2" s="339"/>
      <c r="FOS2" s="339"/>
      <c r="FOT2" s="339"/>
      <c r="FOU2" s="339"/>
      <c r="FOV2" s="339"/>
      <c r="FOW2" s="339"/>
      <c r="FOX2" s="339"/>
      <c r="FOY2" s="339"/>
      <c r="FOZ2" s="339"/>
      <c r="FPA2" s="339"/>
      <c r="FPB2" s="339"/>
      <c r="FPC2" s="339"/>
      <c r="FPD2" s="339"/>
      <c r="FPE2" s="339"/>
      <c r="FPF2" s="339"/>
      <c r="FPG2" s="339"/>
      <c r="FPH2" s="339"/>
      <c r="FPI2" s="339"/>
      <c r="FPJ2" s="339"/>
      <c r="FPK2" s="339"/>
      <c r="FPL2" s="339"/>
      <c r="FPM2" s="339"/>
      <c r="FPN2" s="339"/>
      <c r="FPO2" s="339"/>
      <c r="FPP2" s="339"/>
      <c r="FPQ2" s="339"/>
      <c r="FPR2" s="339"/>
      <c r="FPS2" s="339"/>
      <c r="FPT2" s="339"/>
      <c r="FPU2" s="339"/>
      <c r="FPV2" s="339"/>
      <c r="FPW2" s="339"/>
      <c r="FPX2" s="339"/>
      <c r="FPY2" s="339"/>
      <c r="FPZ2" s="339"/>
      <c r="FQA2" s="339"/>
      <c r="FQB2" s="339"/>
      <c r="FQC2" s="339"/>
      <c r="FQD2" s="339"/>
      <c r="FQE2" s="339"/>
      <c r="FQF2" s="339"/>
      <c r="FQG2" s="339"/>
      <c r="FQH2" s="339"/>
      <c r="FQI2" s="339"/>
      <c r="FQJ2" s="339"/>
      <c r="FQK2" s="339"/>
      <c r="FQL2" s="339"/>
      <c r="FQM2" s="339"/>
      <c r="FQN2" s="339"/>
      <c r="FQO2" s="339"/>
      <c r="FQP2" s="339"/>
      <c r="FQQ2" s="339"/>
      <c r="FQR2" s="339"/>
      <c r="FQS2" s="339"/>
      <c r="FQT2" s="339"/>
      <c r="FQU2" s="339"/>
      <c r="FQV2" s="339"/>
      <c r="FQW2" s="339"/>
      <c r="FQX2" s="339"/>
      <c r="FQY2" s="339"/>
      <c r="FQZ2" s="339"/>
      <c r="FRA2" s="339"/>
      <c r="FRB2" s="339"/>
      <c r="FRC2" s="339"/>
      <c r="FRD2" s="339"/>
      <c r="FRE2" s="339"/>
      <c r="FRF2" s="339"/>
      <c r="FRG2" s="339"/>
      <c r="FRH2" s="339"/>
      <c r="FRI2" s="339"/>
      <c r="FRJ2" s="339"/>
      <c r="FRK2" s="339"/>
      <c r="FRL2" s="339"/>
      <c r="FRM2" s="339"/>
      <c r="FRN2" s="339"/>
      <c r="FRO2" s="339"/>
      <c r="FRP2" s="339"/>
      <c r="FRQ2" s="339"/>
      <c r="FRR2" s="339"/>
      <c r="FRS2" s="339"/>
      <c r="FRT2" s="339"/>
      <c r="FRU2" s="339"/>
      <c r="FRV2" s="339"/>
      <c r="FRW2" s="339"/>
      <c r="FRX2" s="339"/>
      <c r="FRY2" s="339"/>
      <c r="FRZ2" s="339"/>
      <c r="FSA2" s="339"/>
      <c r="FSB2" s="339"/>
      <c r="FSC2" s="339"/>
      <c r="FSD2" s="339"/>
      <c r="FSE2" s="339"/>
      <c r="FSF2" s="339"/>
      <c r="FSG2" s="339"/>
      <c r="FSH2" s="339"/>
      <c r="FSI2" s="339"/>
      <c r="FSJ2" s="339"/>
      <c r="FSK2" s="339"/>
      <c r="FSL2" s="339"/>
      <c r="FSM2" s="339"/>
      <c r="FSN2" s="339"/>
      <c r="FSO2" s="339"/>
      <c r="FSP2" s="339"/>
      <c r="FSQ2" s="339"/>
      <c r="FSR2" s="339"/>
      <c r="FSS2" s="339"/>
      <c r="FST2" s="339"/>
      <c r="FSU2" s="339"/>
      <c r="FSV2" s="339"/>
      <c r="FSW2" s="339"/>
      <c r="FSX2" s="339"/>
      <c r="FSY2" s="339"/>
      <c r="FSZ2" s="339"/>
      <c r="FTA2" s="339"/>
      <c r="FTB2" s="339"/>
      <c r="FTC2" s="339"/>
      <c r="FTD2" s="339"/>
      <c r="FTE2" s="339"/>
      <c r="FTF2" s="339"/>
      <c r="FTG2" s="339"/>
      <c r="FTH2" s="339"/>
      <c r="FTI2" s="339"/>
      <c r="FTJ2" s="339"/>
      <c r="FTK2" s="339"/>
      <c r="FTL2" s="339"/>
      <c r="FTM2" s="339"/>
      <c r="FTN2" s="339"/>
      <c r="FTO2" s="339"/>
      <c r="FTP2" s="339"/>
      <c r="FTQ2" s="339"/>
      <c r="FTR2" s="339"/>
      <c r="FTS2" s="339"/>
      <c r="FTT2" s="339"/>
      <c r="FTU2" s="339"/>
      <c r="FTV2" s="339"/>
      <c r="FTW2" s="339"/>
      <c r="FTX2" s="339"/>
      <c r="FTY2" s="339"/>
      <c r="FTZ2" s="339"/>
      <c r="FUA2" s="339"/>
      <c r="FUB2" s="339"/>
      <c r="FUC2" s="339"/>
      <c r="FUD2" s="339"/>
      <c r="FUE2" s="339"/>
      <c r="FUF2" s="339"/>
      <c r="FUG2" s="339"/>
      <c r="FUH2" s="339"/>
      <c r="FUI2" s="339"/>
      <c r="FUJ2" s="339"/>
      <c r="FUK2" s="339"/>
      <c r="FUL2" s="339"/>
      <c r="FUM2" s="339"/>
      <c r="FUN2" s="339"/>
      <c r="FUO2" s="339"/>
      <c r="FUP2" s="339"/>
      <c r="FUQ2" s="339"/>
      <c r="FUR2" s="339"/>
      <c r="FUS2" s="339"/>
      <c r="FUT2" s="339"/>
      <c r="FUU2" s="339"/>
      <c r="FUV2" s="339"/>
      <c r="FUW2" s="339"/>
      <c r="FUX2" s="339"/>
      <c r="FUY2" s="339"/>
      <c r="FUZ2" s="339"/>
      <c r="FVA2" s="339"/>
      <c r="FVB2" s="339"/>
      <c r="FVC2" s="339"/>
      <c r="FVD2" s="339"/>
      <c r="FVE2" s="339"/>
      <c r="FVF2" s="339"/>
      <c r="FVG2" s="339"/>
      <c r="FVH2" s="339"/>
      <c r="FVI2" s="339"/>
      <c r="FVJ2" s="339"/>
      <c r="FVK2" s="339"/>
      <c r="FVL2" s="339"/>
      <c r="FVM2" s="339"/>
      <c r="FVN2" s="339"/>
      <c r="FVO2" s="339"/>
      <c r="FVP2" s="339"/>
      <c r="FVQ2" s="339"/>
      <c r="FVR2" s="339"/>
      <c r="FVS2" s="339"/>
      <c r="FVT2" s="339"/>
      <c r="FVU2" s="339"/>
      <c r="FVV2" s="339"/>
      <c r="FVW2" s="339"/>
      <c r="FVX2" s="339"/>
      <c r="FVY2" s="339"/>
      <c r="FVZ2" s="339"/>
      <c r="FWA2" s="339"/>
      <c r="FWB2" s="339"/>
      <c r="FWC2" s="339"/>
      <c r="FWD2" s="339"/>
      <c r="FWE2" s="339"/>
      <c r="FWF2" s="339"/>
      <c r="FWG2" s="339"/>
      <c r="FWH2" s="339"/>
      <c r="FWI2" s="339"/>
      <c r="FWJ2" s="339"/>
      <c r="FWK2" s="339"/>
      <c r="FWL2" s="339"/>
      <c r="FWM2" s="339"/>
      <c r="FWN2" s="339"/>
      <c r="FWO2" s="339"/>
      <c r="FWP2" s="339"/>
      <c r="FWQ2" s="339"/>
      <c r="FWR2" s="339"/>
      <c r="FWS2" s="339"/>
      <c r="FWT2" s="339"/>
      <c r="FWU2" s="339"/>
      <c r="FWV2" s="339"/>
      <c r="FWW2" s="339"/>
      <c r="FWX2" s="339"/>
      <c r="FWY2" s="339"/>
      <c r="FWZ2" s="339"/>
      <c r="FXA2" s="339"/>
      <c r="FXB2" s="339"/>
      <c r="FXC2" s="339"/>
      <c r="FXD2" s="339"/>
      <c r="FXE2" s="339"/>
      <c r="FXF2" s="339"/>
      <c r="FXG2" s="339"/>
      <c r="FXH2" s="339"/>
      <c r="FXI2" s="339"/>
      <c r="FXJ2" s="339"/>
      <c r="FXK2" s="339"/>
      <c r="FXL2" s="339"/>
      <c r="FXM2" s="339"/>
      <c r="FXN2" s="339"/>
      <c r="FXO2" s="339"/>
      <c r="FXP2" s="339"/>
      <c r="FXQ2" s="339"/>
      <c r="FXR2" s="339"/>
      <c r="FXS2" s="339"/>
      <c r="FXT2" s="339"/>
      <c r="FXU2" s="339"/>
      <c r="FXV2" s="339"/>
      <c r="FXW2" s="339"/>
      <c r="FXX2" s="339"/>
      <c r="FXY2" s="339"/>
      <c r="FXZ2" s="339"/>
      <c r="FYA2" s="339"/>
      <c r="FYB2" s="339"/>
      <c r="FYC2" s="339"/>
      <c r="FYD2" s="339"/>
      <c r="FYE2" s="339"/>
      <c r="FYF2" s="339"/>
      <c r="FYG2" s="339"/>
      <c r="FYH2" s="339"/>
      <c r="FYI2" s="339"/>
      <c r="FYJ2" s="339"/>
      <c r="FYK2" s="339"/>
      <c r="FYL2" s="339"/>
      <c r="FYM2" s="339"/>
      <c r="FYN2" s="339"/>
      <c r="FYO2" s="339"/>
      <c r="FYP2" s="339"/>
      <c r="FYQ2" s="339"/>
      <c r="FYR2" s="339"/>
      <c r="FYS2" s="339"/>
      <c r="FYT2" s="339"/>
      <c r="FYU2" s="339"/>
      <c r="FYV2" s="339"/>
      <c r="FYW2" s="339"/>
      <c r="FYX2" s="339"/>
      <c r="FYY2" s="339"/>
      <c r="FYZ2" s="339"/>
      <c r="FZA2" s="339"/>
      <c r="FZB2" s="339"/>
      <c r="FZC2" s="339"/>
      <c r="FZD2" s="339"/>
      <c r="FZE2" s="339"/>
      <c r="FZF2" s="339"/>
      <c r="FZG2" s="339"/>
      <c r="FZH2" s="339"/>
      <c r="FZI2" s="339"/>
      <c r="FZJ2" s="339"/>
      <c r="FZK2" s="339"/>
      <c r="FZL2" s="339"/>
      <c r="FZM2" s="339"/>
      <c r="FZN2" s="339"/>
      <c r="FZO2" s="339"/>
      <c r="FZP2" s="339"/>
      <c r="FZQ2" s="339"/>
      <c r="FZR2" s="339"/>
      <c r="FZS2" s="339"/>
      <c r="FZT2" s="339"/>
      <c r="FZU2" s="339"/>
      <c r="FZV2" s="339"/>
      <c r="FZW2" s="339"/>
      <c r="FZX2" s="339"/>
      <c r="FZY2" s="339"/>
      <c r="FZZ2" s="339"/>
      <c r="GAA2" s="339"/>
      <c r="GAB2" s="339"/>
      <c r="GAC2" s="339"/>
      <c r="GAD2" s="339"/>
      <c r="GAE2" s="339"/>
      <c r="GAF2" s="339"/>
      <c r="GAG2" s="339"/>
      <c r="GAH2" s="339"/>
      <c r="GAI2" s="339"/>
      <c r="GAJ2" s="339"/>
      <c r="GAK2" s="339"/>
      <c r="GAL2" s="339"/>
      <c r="GAM2" s="339"/>
      <c r="GAN2" s="339"/>
      <c r="GAO2" s="339"/>
      <c r="GAP2" s="339"/>
      <c r="GAQ2" s="339"/>
      <c r="GAR2" s="339"/>
      <c r="GAS2" s="339"/>
      <c r="GAT2" s="339"/>
      <c r="GAU2" s="339"/>
      <c r="GAV2" s="339"/>
      <c r="GAW2" s="339"/>
      <c r="GAX2" s="339"/>
      <c r="GAY2" s="339"/>
      <c r="GAZ2" s="339"/>
      <c r="GBA2" s="339"/>
      <c r="GBB2" s="339"/>
      <c r="GBC2" s="339"/>
      <c r="GBD2" s="339"/>
      <c r="GBE2" s="339"/>
      <c r="GBF2" s="339"/>
      <c r="GBG2" s="339"/>
      <c r="GBH2" s="339"/>
      <c r="GBI2" s="339"/>
      <c r="GBJ2" s="339"/>
      <c r="GBK2" s="339"/>
      <c r="GBL2" s="339"/>
      <c r="GBM2" s="339"/>
      <c r="GBN2" s="339"/>
      <c r="GBO2" s="339"/>
      <c r="GBP2" s="339"/>
      <c r="GBQ2" s="339"/>
      <c r="GBR2" s="339"/>
      <c r="GBS2" s="339"/>
      <c r="GBT2" s="339"/>
      <c r="GBU2" s="339"/>
      <c r="GBV2" s="339"/>
      <c r="GBW2" s="339"/>
      <c r="GBX2" s="339"/>
      <c r="GBY2" s="339"/>
      <c r="GBZ2" s="339"/>
      <c r="GCA2" s="339"/>
      <c r="GCB2" s="339"/>
      <c r="GCC2" s="339"/>
      <c r="GCD2" s="339"/>
      <c r="GCE2" s="339"/>
      <c r="GCF2" s="339"/>
      <c r="GCG2" s="339"/>
      <c r="GCH2" s="339"/>
      <c r="GCI2" s="339"/>
      <c r="GCJ2" s="339"/>
      <c r="GCK2" s="339"/>
      <c r="GCL2" s="339"/>
      <c r="GCM2" s="339"/>
      <c r="GCN2" s="339"/>
      <c r="GCO2" s="339"/>
      <c r="GCP2" s="339"/>
      <c r="GCQ2" s="339"/>
      <c r="GCR2" s="339"/>
      <c r="GCS2" s="339"/>
      <c r="GCT2" s="339"/>
      <c r="GCU2" s="339"/>
      <c r="GCV2" s="339"/>
      <c r="GCW2" s="339"/>
      <c r="GCX2" s="339"/>
      <c r="GCY2" s="339"/>
      <c r="GCZ2" s="339"/>
      <c r="GDA2" s="339"/>
      <c r="GDB2" s="339"/>
      <c r="GDC2" s="339"/>
      <c r="GDD2" s="339"/>
      <c r="GDE2" s="339"/>
      <c r="GDF2" s="339"/>
      <c r="GDG2" s="339"/>
      <c r="GDH2" s="339"/>
      <c r="GDI2" s="339"/>
      <c r="GDJ2" s="339"/>
      <c r="GDK2" s="339"/>
      <c r="GDL2" s="339"/>
      <c r="GDM2" s="339"/>
      <c r="GDN2" s="339"/>
      <c r="GDO2" s="339"/>
      <c r="GDP2" s="339"/>
      <c r="GDQ2" s="339"/>
      <c r="GDR2" s="339"/>
      <c r="GDS2" s="339"/>
      <c r="GDT2" s="339"/>
      <c r="GDU2" s="339"/>
      <c r="GDV2" s="339"/>
      <c r="GDW2" s="339"/>
      <c r="GDX2" s="339"/>
      <c r="GDY2" s="339"/>
      <c r="GDZ2" s="339"/>
      <c r="GEA2" s="339"/>
      <c r="GEB2" s="339"/>
      <c r="GEC2" s="339"/>
      <c r="GED2" s="339"/>
      <c r="GEE2" s="339"/>
      <c r="GEF2" s="339"/>
      <c r="GEG2" s="339"/>
      <c r="GEH2" s="339"/>
      <c r="GEI2" s="339"/>
      <c r="GEJ2" s="339"/>
      <c r="GEK2" s="339"/>
      <c r="GEL2" s="339"/>
      <c r="GEM2" s="339"/>
      <c r="GEN2" s="339"/>
      <c r="GEO2" s="339"/>
      <c r="GEP2" s="339"/>
      <c r="GEQ2" s="339"/>
      <c r="GER2" s="339"/>
      <c r="GES2" s="339"/>
      <c r="GET2" s="339"/>
      <c r="GEU2" s="339"/>
      <c r="GEV2" s="339"/>
      <c r="GEW2" s="339"/>
      <c r="GEX2" s="339"/>
      <c r="GEY2" s="339"/>
      <c r="GEZ2" s="339"/>
      <c r="GFA2" s="339"/>
      <c r="GFB2" s="339"/>
      <c r="GFC2" s="339"/>
      <c r="GFD2" s="339"/>
      <c r="GFE2" s="339"/>
      <c r="GFF2" s="339"/>
      <c r="GFG2" s="339"/>
      <c r="GFH2" s="339"/>
      <c r="GFI2" s="339"/>
      <c r="GFJ2" s="339"/>
      <c r="GFK2" s="339"/>
      <c r="GFL2" s="339"/>
      <c r="GFM2" s="339"/>
      <c r="GFN2" s="339"/>
      <c r="GFO2" s="339"/>
      <c r="GFP2" s="339"/>
      <c r="GFQ2" s="339"/>
      <c r="GFR2" s="339"/>
      <c r="GFS2" s="339"/>
      <c r="GFT2" s="339"/>
      <c r="GFU2" s="339"/>
      <c r="GFV2" s="339"/>
      <c r="GFW2" s="339"/>
      <c r="GFX2" s="339"/>
      <c r="GFY2" s="339"/>
      <c r="GFZ2" s="339"/>
      <c r="GGA2" s="339"/>
      <c r="GGB2" s="339"/>
      <c r="GGC2" s="339"/>
      <c r="GGD2" s="339"/>
      <c r="GGE2" s="339"/>
      <c r="GGF2" s="339"/>
      <c r="GGG2" s="339"/>
      <c r="GGH2" s="339"/>
      <c r="GGI2" s="339"/>
      <c r="GGJ2" s="339"/>
      <c r="GGK2" s="339"/>
      <c r="GGL2" s="339"/>
      <c r="GGM2" s="339"/>
      <c r="GGN2" s="339"/>
      <c r="GGO2" s="339"/>
      <c r="GGP2" s="339"/>
      <c r="GGQ2" s="339"/>
      <c r="GGR2" s="339"/>
      <c r="GGS2" s="339"/>
      <c r="GGT2" s="339"/>
      <c r="GGU2" s="339"/>
      <c r="GGV2" s="339"/>
      <c r="GGW2" s="339"/>
      <c r="GGX2" s="339"/>
      <c r="GGY2" s="339"/>
      <c r="GGZ2" s="339"/>
      <c r="GHA2" s="339"/>
      <c r="GHB2" s="339"/>
      <c r="GHC2" s="339"/>
      <c r="GHD2" s="339"/>
      <c r="GHE2" s="339"/>
      <c r="GHF2" s="339"/>
      <c r="GHG2" s="339"/>
      <c r="GHH2" s="339"/>
      <c r="GHI2" s="339"/>
      <c r="GHJ2" s="339"/>
      <c r="GHK2" s="339"/>
      <c r="GHL2" s="339"/>
      <c r="GHM2" s="339"/>
      <c r="GHN2" s="339"/>
      <c r="GHO2" s="339"/>
      <c r="GHP2" s="339"/>
      <c r="GHQ2" s="339"/>
      <c r="GHR2" s="339"/>
      <c r="GHS2" s="339"/>
      <c r="GHT2" s="339"/>
      <c r="GHU2" s="339"/>
      <c r="GHV2" s="339"/>
      <c r="GHW2" s="339"/>
      <c r="GHX2" s="339"/>
      <c r="GHY2" s="339"/>
      <c r="GHZ2" s="339"/>
      <c r="GIA2" s="339"/>
      <c r="GIB2" s="339"/>
      <c r="GIC2" s="339"/>
      <c r="GID2" s="339"/>
      <c r="GIE2" s="339"/>
      <c r="GIF2" s="339"/>
      <c r="GIG2" s="339"/>
      <c r="GIH2" s="339"/>
      <c r="GII2" s="339"/>
      <c r="GIJ2" s="339"/>
      <c r="GIK2" s="339"/>
      <c r="GIL2" s="339"/>
      <c r="GIM2" s="339"/>
      <c r="GIN2" s="339"/>
      <c r="GIO2" s="339"/>
      <c r="GIP2" s="339"/>
      <c r="GIQ2" s="339"/>
      <c r="GIR2" s="339"/>
      <c r="GIS2" s="339"/>
      <c r="GIT2" s="339"/>
      <c r="GIU2" s="339"/>
      <c r="GIV2" s="339"/>
      <c r="GIW2" s="339"/>
      <c r="GIX2" s="339"/>
      <c r="GIY2" s="339"/>
      <c r="GIZ2" s="339"/>
      <c r="GJA2" s="339"/>
      <c r="GJB2" s="339"/>
      <c r="GJC2" s="339"/>
      <c r="GJD2" s="339"/>
      <c r="GJE2" s="339"/>
      <c r="GJF2" s="339"/>
      <c r="GJG2" s="339"/>
      <c r="GJH2" s="339"/>
      <c r="GJI2" s="339"/>
      <c r="GJJ2" s="339"/>
      <c r="GJK2" s="339"/>
      <c r="GJL2" s="339"/>
      <c r="GJM2" s="339"/>
      <c r="GJN2" s="339"/>
      <c r="GJO2" s="339"/>
      <c r="GJP2" s="339"/>
      <c r="GJQ2" s="339"/>
      <c r="GJR2" s="339"/>
      <c r="GJS2" s="339"/>
      <c r="GJT2" s="339"/>
      <c r="GJU2" s="339"/>
      <c r="GJV2" s="339"/>
      <c r="GJW2" s="339"/>
      <c r="GJX2" s="339"/>
      <c r="GJY2" s="339"/>
      <c r="GJZ2" s="339"/>
      <c r="GKA2" s="339"/>
      <c r="GKB2" s="339"/>
      <c r="GKC2" s="339"/>
      <c r="GKD2" s="339"/>
      <c r="GKE2" s="339"/>
      <c r="GKF2" s="339"/>
      <c r="GKG2" s="339"/>
      <c r="GKH2" s="339"/>
      <c r="GKI2" s="339"/>
      <c r="GKJ2" s="339"/>
      <c r="GKK2" s="339"/>
      <c r="GKL2" s="339"/>
      <c r="GKM2" s="339"/>
      <c r="GKN2" s="339"/>
      <c r="GKO2" s="339"/>
      <c r="GKP2" s="339"/>
      <c r="GKQ2" s="339"/>
      <c r="GKR2" s="339"/>
      <c r="GKS2" s="339"/>
      <c r="GKT2" s="339"/>
      <c r="GKU2" s="339"/>
      <c r="GKV2" s="339"/>
      <c r="GKW2" s="339"/>
      <c r="GKX2" s="339"/>
      <c r="GKY2" s="339"/>
      <c r="GKZ2" s="339"/>
      <c r="GLA2" s="339"/>
      <c r="GLB2" s="339"/>
      <c r="GLC2" s="339"/>
      <c r="GLD2" s="339"/>
      <c r="GLE2" s="339"/>
      <c r="GLF2" s="339"/>
      <c r="GLG2" s="339"/>
      <c r="GLH2" s="339"/>
      <c r="GLI2" s="339"/>
      <c r="GLJ2" s="339"/>
      <c r="GLK2" s="339"/>
      <c r="GLL2" s="339"/>
      <c r="GLM2" s="339"/>
      <c r="GLN2" s="339"/>
      <c r="GLO2" s="339"/>
      <c r="GLP2" s="339"/>
      <c r="GLQ2" s="339"/>
      <c r="GLR2" s="339"/>
      <c r="GLS2" s="339"/>
      <c r="GLT2" s="339"/>
      <c r="GLU2" s="339"/>
      <c r="GLV2" s="339"/>
      <c r="GLW2" s="339"/>
      <c r="GLX2" s="339"/>
      <c r="GLY2" s="339"/>
      <c r="GLZ2" s="339"/>
      <c r="GMA2" s="339"/>
      <c r="GMB2" s="339"/>
      <c r="GMC2" s="339"/>
      <c r="GMD2" s="339"/>
      <c r="GME2" s="339"/>
      <c r="GMF2" s="339"/>
      <c r="GMG2" s="339"/>
      <c r="GMH2" s="339"/>
      <c r="GMI2" s="339"/>
      <c r="GMJ2" s="339"/>
      <c r="GMK2" s="339"/>
      <c r="GML2" s="339"/>
      <c r="GMM2" s="339"/>
      <c r="GMN2" s="339"/>
      <c r="GMO2" s="339"/>
      <c r="GMP2" s="339"/>
      <c r="GMQ2" s="339"/>
      <c r="GMR2" s="339"/>
      <c r="GMS2" s="339"/>
      <c r="GMT2" s="339"/>
      <c r="GMU2" s="339"/>
      <c r="GMV2" s="339"/>
      <c r="GMW2" s="339"/>
      <c r="GMX2" s="339"/>
      <c r="GMY2" s="339"/>
      <c r="GMZ2" s="339"/>
      <c r="GNA2" s="339"/>
      <c r="GNB2" s="339"/>
      <c r="GNC2" s="339"/>
      <c r="GND2" s="339"/>
      <c r="GNE2" s="339"/>
      <c r="GNF2" s="339"/>
      <c r="GNG2" s="339"/>
      <c r="GNH2" s="339"/>
      <c r="GNI2" s="339"/>
      <c r="GNJ2" s="339"/>
      <c r="GNK2" s="339"/>
      <c r="GNL2" s="339"/>
      <c r="GNM2" s="339"/>
      <c r="GNN2" s="339"/>
      <c r="GNO2" s="339"/>
      <c r="GNP2" s="339"/>
      <c r="GNQ2" s="339"/>
      <c r="GNR2" s="339"/>
      <c r="GNS2" s="339"/>
      <c r="GNT2" s="339"/>
      <c r="GNU2" s="339"/>
      <c r="GNV2" s="339"/>
      <c r="GNW2" s="339"/>
      <c r="GNX2" s="339"/>
      <c r="GNY2" s="339"/>
      <c r="GNZ2" s="339"/>
      <c r="GOA2" s="339"/>
      <c r="GOB2" s="339"/>
      <c r="GOC2" s="339"/>
      <c r="GOD2" s="339"/>
      <c r="GOE2" s="339"/>
      <c r="GOF2" s="339"/>
      <c r="GOG2" s="339"/>
      <c r="GOH2" s="339"/>
      <c r="GOI2" s="339"/>
      <c r="GOJ2" s="339"/>
      <c r="GOK2" s="339"/>
      <c r="GOL2" s="339"/>
      <c r="GOM2" s="339"/>
      <c r="GON2" s="339"/>
      <c r="GOO2" s="339"/>
      <c r="GOP2" s="339"/>
      <c r="GOQ2" s="339"/>
      <c r="GOR2" s="339"/>
      <c r="GOS2" s="339"/>
      <c r="GOT2" s="339"/>
      <c r="GOU2" s="339"/>
      <c r="GOV2" s="339"/>
      <c r="GOW2" s="339"/>
      <c r="GOX2" s="339"/>
      <c r="GOY2" s="339"/>
      <c r="GOZ2" s="339"/>
      <c r="GPA2" s="339"/>
      <c r="GPB2" s="339"/>
      <c r="GPC2" s="339"/>
      <c r="GPD2" s="339"/>
      <c r="GPE2" s="339"/>
      <c r="GPF2" s="339"/>
      <c r="GPG2" s="339"/>
      <c r="GPH2" s="339"/>
      <c r="GPI2" s="339"/>
      <c r="GPJ2" s="339"/>
      <c r="GPK2" s="339"/>
      <c r="GPL2" s="339"/>
      <c r="GPM2" s="339"/>
      <c r="GPN2" s="339"/>
      <c r="GPO2" s="339"/>
      <c r="GPP2" s="339"/>
      <c r="GPQ2" s="339"/>
      <c r="GPR2" s="339"/>
      <c r="GPS2" s="339"/>
      <c r="GPT2" s="339"/>
      <c r="GPU2" s="339"/>
      <c r="GPV2" s="339"/>
      <c r="GPW2" s="339"/>
      <c r="GPX2" s="339"/>
      <c r="GPY2" s="339"/>
      <c r="GPZ2" s="339"/>
      <c r="GQA2" s="339"/>
      <c r="GQB2" s="339"/>
      <c r="GQC2" s="339"/>
      <c r="GQD2" s="339"/>
      <c r="GQE2" s="339"/>
      <c r="GQF2" s="339"/>
      <c r="GQG2" s="339"/>
      <c r="GQH2" s="339"/>
      <c r="GQI2" s="339"/>
      <c r="GQJ2" s="339"/>
      <c r="GQK2" s="339"/>
      <c r="GQL2" s="339"/>
      <c r="GQM2" s="339"/>
      <c r="GQN2" s="339"/>
      <c r="GQO2" s="339"/>
      <c r="GQP2" s="339"/>
      <c r="GQQ2" s="339"/>
      <c r="GQR2" s="339"/>
      <c r="GQS2" s="339"/>
      <c r="GQT2" s="339"/>
      <c r="GQU2" s="339"/>
      <c r="GQV2" s="339"/>
      <c r="GQW2" s="339"/>
      <c r="GQX2" s="339"/>
      <c r="GQY2" s="339"/>
      <c r="GQZ2" s="339"/>
      <c r="GRA2" s="339"/>
      <c r="GRB2" s="339"/>
      <c r="GRC2" s="339"/>
      <c r="GRD2" s="339"/>
      <c r="GRE2" s="339"/>
      <c r="GRF2" s="339"/>
      <c r="GRG2" s="339"/>
      <c r="GRH2" s="339"/>
      <c r="GRI2" s="339"/>
      <c r="GRJ2" s="339"/>
      <c r="GRK2" s="339"/>
      <c r="GRL2" s="339"/>
      <c r="GRM2" s="339"/>
      <c r="GRN2" s="339"/>
      <c r="GRO2" s="339"/>
      <c r="GRP2" s="339"/>
      <c r="GRQ2" s="339"/>
      <c r="GRR2" s="339"/>
      <c r="GRS2" s="339"/>
      <c r="GRT2" s="339"/>
      <c r="GRU2" s="339"/>
      <c r="GRV2" s="339"/>
      <c r="GRW2" s="339"/>
      <c r="GRX2" s="339"/>
      <c r="GRY2" s="339"/>
      <c r="GRZ2" s="339"/>
      <c r="GSA2" s="339"/>
      <c r="GSB2" s="339"/>
      <c r="GSC2" s="339"/>
      <c r="GSD2" s="339"/>
      <c r="GSE2" s="339"/>
      <c r="GSF2" s="339"/>
      <c r="GSG2" s="339"/>
      <c r="GSH2" s="339"/>
      <c r="GSI2" s="339"/>
      <c r="GSJ2" s="339"/>
      <c r="GSK2" s="339"/>
      <c r="GSL2" s="339"/>
      <c r="GSM2" s="339"/>
      <c r="GSN2" s="339"/>
      <c r="GSO2" s="339"/>
      <c r="GSP2" s="339"/>
      <c r="GSQ2" s="339"/>
      <c r="GSR2" s="339"/>
      <c r="GSS2" s="339"/>
      <c r="GST2" s="339"/>
      <c r="GSU2" s="339"/>
      <c r="GSV2" s="339"/>
      <c r="GSW2" s="339"/>
      <c r="GSX2" s="339"/>
      <c r="GSY2" s="339"/>
      <c r="GSZ2" s="339"/>
      <c r="GTA2" s="339"/>
      <c r="GTB2" s="339"/>
      <c r="GTC2" s="339"/>
      <c r="GTD2" s="339"/>
      <c r="GTE2" s="339"/>
      <c r="GTF2" s="339"/>
      <c r="GTG2" s="339"/>
      <c r="GTH2" s="339"/>
      <c r="GTI2" s="339"/>
      <c r="GTJ2" s="339"/>
      <c r="GTK2" s="339"/>
      <c r="GTL2" s="339"/>
      <c r="GTM2" s="339"/>
      <c r="GTN2" s="339"/>
      <c r="GTO2" s="339"/>
      <c r="GTP2" s="339"/>
      <c r="GTQ2" s="339"/>
      <c r="GTR2" s="339"/>
      <c r="GTS2" s="339"/>
      <c r="GTT2" s="339"/>
      <c r="GTU2" s="339"/>
      <c r="GTV2" s="339"/>
      <c r="GTW2" s="339"/>
      <c r="GTX2" s="339"/>
      <c r="GTY2" s="339"/>
      <c r="GTZ2" s="339"/>
      <c r="GUA2" s="339"/>
      <c r="GUB2" s="339"/>
      <c r="GUC2" s="339"/>
      <c r="GUD2" s="339"/>
      <c r="GUE2" s="339"/>
      <c r="GUF2" s="339"/>
      <c r="GUG2" s="339"/>
      <c r="GUH2" s="339"/>
      <c r="GUI2" s="339"/>
      <c r="GUJ2" s="339"/>
      <c r="GUK2" s="339"/>
      <c r="GUL2" s="339"/>
      <c r="GUM2" s="339"/>
      <c r="GUN2" s="339"/>
      <c r="GUO2" s="339"/>
      <c r="GUP2" s="339"/>
      <c r="GUQ2" s="339"/>
      <c r="GUR2" s="339"/>
      <c r="GUS2" s="339"/>
      <c r="GUT2" s="339"/>
      <c r="GUU2" s="339"/>
      <c r="GUV2" s="339"/>
      <c r="GUW2" s="339"/>
      <c r="GUX2" s="339"/>
      <c r="GUY2" s="339"/>
      <c r="GUZ2" s="339"/>
      <c r="GVA2" s="339"/>
      <c r="GVB2" s="339"/>
      <c r="GVC2" s="339"/>
      <c r="GVD2" s="339"/>
      <c r="GVE2" s="339"/>
      <c r="GVF2" s="339"/>
      <c r="GVG2" s="339"/>
      <c r="GVH2" s="339"/>
      <c r="GVI2" s="339"/>
      <c r="GVJ2" s="339"/>
      <c r="GVK2" s="339"/>
      <c r="GVL2" s="339"/>
      <c r="GVM2" s="339"/>
      <c r="GVN2" s="339"/>
      <c r="GVO2" s="339"/>
      <c r="GVP2" s="339"/>
      <c r="GVQ2" s="339"/>
      <c r="GVR2" s="339"/>
      <c r="GVS2" s="339"/>
      <c r="GVT2" s="339"/>
      <c r="GVU2" s="339"/>
      <c r="GVV2" s="339"/>
      <c r="GVW2" s="339"/>
      <c r="GVX2" s="339"/>
      <c r="GVY2" s="339"/>
      <c r="GVZ2" s="339"/>
      <c r="GWA2" s="339"/>
      <c r="GWB2" s="339"/>
      <c r="GWC2" s="339"/>
      <c r="GWD2" s="339"/>
      <c r="GWE2" s="339"/>
      <c r="GWF2" s="339"/>
      <c r="GWG2" s="339"/>
      <c r="GWH2" s="339"/>
      <c r="GWI2" s="339"/>
      <c r="GWJ2" s="339"/>
      <c r="GWK2" s="339"/>
      <c r="GWL2" s="339"/>
      <c r="GWM2" s="339"/>
      <c r="GWN2" s="339"/>
      <c r="GWO2" s="339"/>
      <c r="GWP2" s="339"/>
      <c r="GWQ2" s="339"/>
      <c r="GWR2" s="339"/>
      <c r="GWS2" s="339"/>
      <c r="GWT2" s="339"/>
      <c r="GWU2" s="339"/>
      <c r="GWV2" s="339"/>
      <c r="GWW2" s="339"/>
      <c r="GWX2" s="339"/>
      <c r="GWY2" s="339"/>
      <c r="GWZ2" s="339"/>
      <c r="GXA2" s="339"/>
      <c r="GXB2" s="339"/>
      <c r="GXC2" s="339"/>
      <c r="GXD2" s="339"/>
      <c r="GXE2" s="339"/>
      <c r="GXF2" s="339"/>
      <c r="GXG2" s="339"/>
      <c r="GXH2" s="339"/>
      <c r="GXI2" s="339"/>
      <c r="GXJ2" s="339"/>
      <c r="GXK2" s="339"/>
      <c r="GXL2" s="339"/>
      <c r="GXM2" s="339"/>
      <c r="GXN2" s="339"/>
      <c r="GXO2" s="339"/>
      <c r="GXP2" s="339"/>
      <c r="GXQ2" s="339"/>
      <c r="GXR2" s="339"/>
      <c r="GXS2" s="339"/>
      <c r="GXT2" s="339"/>
      <c r="GXU2" s="339"/>
      <c r="GXV2" s="339"/>
      <c r="GXW2" s="339"/>
      <c r="GXX2" s="339"/>
      <c r="GXY2" s="339"/>
      <c r="GXZ2" s="339"/>
      <c r="GYA2" s="339"/>
      <c r="GYB2" s="339"/>
      <c r="GYC2" s="339"/>
      <c r="GYD2" s="339"/>
      <c r="GYE2" s="339"/>
      <c r="GYF2" s="339"/>
      <c r="GYG2" s="339"/>
      <c r="GYH2" s="339"/>
      <c r="GYI2" s="339"/>
      <c r="GYJ2" s="339"/>
      <c r="GYK2" s="339"/>
      <c r="GYL2" s="339"/>
      <c r="GYM2" s="339"/>
      <c r="GYN2" s="339"/>
      <c r="GYO2" s="339"/>
      <c r="GYP2" s="339"/>
      <c r="GYQ2" s="339"/>
      <c r="GYR2" s="339"/>
      <c r="GYS2" s="339"/>
      <c r="GYT2" s="339"/>
      <c r="GYU2" s="339"/>
      <c r="GYV2" s="339"/>
      <c r="GYW2" s="339"/>
      <c r="GYX2" s="339"/>
      <c r="GYY2" s="339"/>
      <c r="GYZ2" s="339"/>
      <c r="GZA2" s="339"/>
      <c r="GZB2" s="339"/>
      <c r="GZC2" s="339"/>
      <c r="GZD2" s="339"/>
      <c r="GZE2" s="339"/>
      <c r="GZF2" s="339"/>
      <c r="GZG2" s="339"/>
      <c r="GZH2" s="339"/>
      <c r="GZI2" s="339"/>
      <c r="GZJ2" s="339"/>
      <c r="GZK2" s="339"/>
      <c r="GZL2" s="339"/>
      <c r="GZM2" s="339"/>
      <c r="GZN2" s="339"/>
      <c r="GZO2" s="339"/>
      <c r="GZP2" s="339"/>
      <c r="GZQ2" s="339"/>
      <c r="GZR2" s="339"/>
      <c r="GZS2" s="339"/>
      <c r="GZT2" s="339"/>
      <c r="GZU2" s="339"/>
      <c r="GZV2" s="339"/>
      <c r="GZW2" s="339"/>
      <c r="GZX2" s="339"/>
      <c r="GZY2" s="339"/>
      <c r="GZZ2" s="339"/>
      <c r="HAA2" s="339"/>
      <c r="HAB2" s="339"/>
      <c r="HAC2" s="339"/>
      <c r="HAD2" s="339"/>
      <c r="HAE2" s="339"/>
      <c r="HAF2" s="339"/>
      <c r="HAG2" s="339"/>
      <c r="HAH2" s="339"/>
      <c r="HAI2" s="339"/>
      <c r="HAJ2" s="339"/>
      <c r="HAK2" s="339"/>
      <c r="HAL2" s="339"/>
      <c r="HAM2" s="339"/>
      <c r="HAN2" s="339"/>
      <c r="HAO2" s="339"/>
      <c r="HAP2" s="339"/>
      <c r="HAQ2" s="339"/>
      <c r="HAR2" s="339"/>
      <c r="HAS2" s="339"/>
      <c r="HAT2" s="339"/>
      <c r="HAU2" s="339"/>
      <c r="HAV2" s="339"/>
      <c r="HAW2" s="339"/>
      <c r="HAX2" s="339"/>
      <c r="HAY2" s="339"/>
      <c r="HAZ2" s="339"/>
      <c r="HBA2" s="339"/>
      <c r="HBB2" s="339"/>
      <c r="HBC2" s="339"/>
      <c r="HBD2" s="339"/>
      <c r="HBE2" s="339"/>
      <c r="HBF2" s="339"/>
      <c r="HBG2" s="339"/>
      <c r="HBH2" s="339"/>
      <c r="HBI2" s="339"/>
      <c r="HBJ2" s="339"/>
      <c r="HBK2" s="339"/>
      <c r="HBL2" s="339"/>
      <c r="HBM2" s="339"/>
      <c r="HBN2" s="339"/>
      <c r="HBO2" s="339"/>
      <c r="HBP2" s="339"/>
      <c r="HBQ2" s="339"/>
      <c r="HBR2" s="339"/>
      <c r="HBS2" s="339"/>
      <c r="HBT2" s="339"/>
      <c r="HBU2" s="339"/>
      <c r="HBV2" s="339"/>
      <c r="HBW2" s="339"/>
      <c r="HBX2" s="339"/>
      <c r="HBY2" s="339"/>
      <c r="HBZ2" s="339"/>
      <c r="HCA2" s="339"/>
      <c r="HCB2" s="339"/>
      <c r="HCC2" s="339"/>
      <c r="HCD2" s="339"/>
      <c r="HCE2" s="339"/>
      <c r="HCF2" s="339"/>
      <c r="HCG2" s="339"/>
      <c r="HCH2" s="339"/>
      <c r="HCI2" s="339"/>
      <c r="HCJ2" s="339"/>
      <c r="HCK2" s="339"/>
      <c r="HCL2" s="339"/>
      <c r="HCM2" s="339"/>
      <c r="HCN2" s="339"/>
      <c r="HCO2" s="339"/>
      <c r="HCP2" s="339"/>
      <c r="HCQ2" s="339"/>
      <c r="HCR2" s="339"/>
      <c r="HCS2" s="339"/>
      <c r="HCT2" s="339"/>
      <c r="HCU2" s="339"/>
      <c r="HCV2" s="339"/>
      <c r="HCW2" s="339"/>
      <c r="HCX2" s="339"/>
      <c r="HCY2" s="339"/>
      <c r="HCZ2" s="339"/>
      <c r="HDA2" s="339"/>
      <c r="HDB2" s="339"/>
      <c r="HDC2" s="339"/>
      <c r="HDD2" s="339"/>
      <c r="HDE2" s="339"/>
      <c r="HDF2" s="339"/>
      <c r="HDG2" s="339"/>
      <c r="HDH2" s="339"/>
      <c r="HDI2" s="339"/>
      <c r="HDJ2" s="339"/>
      <c r="HDK2" s="339"/>
      <c r="HDL2" s="339"/>
      <c r="HDM2" s="339"/>
      <c r="HDN2" s="339"/>
      <c r="HDO2" s="339"/>
      <c r="HDP2" s="339"/>
      <c r="HDQ2" s="339"/>
      <c r="HDR2" s="339"/>
      <c r="HDS2" s="339"/>
      <c r="HDT2" s="339"/>
      <c r="HDU2" s="339"/>
      <c r="HDV2" s="339"/>
      <c r="HDW2" s="339"/>
      <c r="HDX2" s="339"/>
      <c r="HDY2" s="339"/>
      <c r="HDZ2" s="339"/>
      <c r="HEA2" s="339"/>
      <c r="HEB2" s="339"/>
      <c r="HEC2" s="339"/>
      <c r="HED2" s="339"/>
      <c r="HEE2" s="339"/>
      <c r="HEF2" s="339"/>
      <c r="HEG2" s="339"/>
      <c r="HEH2" s="339"/>
      <c r="HEI2" s="339"/>
      <c r="HEJ2" s="339"/>
      <c r="HEK2" s="339"/>
      <c r="HEL2" s="339"/>
      <c r="HEM2" s="339"/>
      <c r="HEN2" s="339"/>
      <c r="HEO2" s="339"/>
      <c r="HEP2" s="339"/>
      <c r="HEQ2" s="339"/>
      <c r="HER2" s="339"/>
      <c r="HES2" s="339"/>
      <c r="HET2" s="339"/>
      <c r="HEU2" s="339"/>
      <c r="HEV2" s="339"/>
      <c r="HEW2" s="339"/>
      <c r="HEX2" s="339"/>
      <c r="HEY2" s="339"/>
      <c r="HEZ2" s="339"/>
      <c r="HFA2" s="339"/>
      <c r="HFB2" s="339"/>
      <c r="HFC2" s="339"/>
      <c r="HFD2" s="339"/>
      <c r="HFE2" s="339"/>
      <c r="HFF2" s="339"/>
      <c r="HFG2" s="339"/>
      <c r="HFH2" s="339"/>
      <c r="HFI2" s="339"/>
      <c r="HFJ2" s="339"/>
      <c r="HFK2" s="339"/>
      <c r="HFL2" s="339"/>
      <c r="HFM2" s="339"/>
      <c r="HFN2" s="339"/>
      <c r="HFO2" s="339"/>
      <c r="HFP2" s="339"/>
      <c r="HFQ2" s="339"/>
      <c r="HFR2" s="339"/>
      <c r="HFS2" s="339"/>
      <c r="HFT2" s="339"/>
      <c r="HFU2" s="339"/>
      <c r="HFV2" s="339"/>
      <c r="HFW2" s="339"/>
      <c r="HFX2" s="339"/>
      <c r="HFY2" s="339"/>
      <c r="HFZ2" s="339"/>
      <c r="HGA2" s="339"/>
      <c r="HGB2" s="339"/>
      <c r="HGC2" s="339"/>
      <c r="HGD2" s="339"/>
      <c r="HGE2" s="339"/>
      <c r="HGF2" s="339"/>
      <c r="HGG2" s="339"/>
      <c r="HGH2" s="339"/>
      <c r="HGI2" s="339"/>
      <c r="HGJ2" s="339"/>
      <c r="HGK2" s="339"/>
      <c r="HGL2" s="339"/>
      <c r="HGM2" s="339"/>
      <c r="HGN2" s="339"/>
      <c r="HGO2" s="339"/>
      <c r="HGP2" s="339"/>
      <c r="HGQ2" s="339"/>
      <c r="HGR2" s="339"/>
      <c r="HGS2" s="339"/>
      <c r="HGT2" s="339"/>
      <c r="HGU2" s="339"/>
      <c r="HGV2" s="339"/>
      <c r="HGW2" s="339"/>
      <c r="HGX2" s="339"/>
      <c r="HGY2" s="339"/>
      <c r="HGZ2" s="339"/>
      <c r="HHA2" s="339"/>
      <c r="HHB2" s="339"/>
      <c r="HHC2" s="339"/>
      <c r="HHD2" s="339"/>
      <c r="HHE2" s="339"/>
      <c r="HHF2" s="339"/>
      <c r="HHG2" s="339"/>
      <c r="HHH2" s="339"/>
      <c r="HHI2" s="339"/>
      <c r="HHJ2" s="339"/>
      <c r="HHK2" s="339"/>
      <c r="HHL2" s="339"/>
      <c r="HHM2" s="339"/>
      <c r="HHN2" s="339"/>
      <c r="HHO2" s="339"/>
      <c r="HHP2" s="339"/>
      <c r="HHQ2" s="339"/>
      <c r="HHR2" s="339"/>
      <c r="HHS2" s="339"/>
      <c r="HHT2" s="339"/>
      <c r="HHU2" s="339"/>
      <c r="HHV2" s="339"/>
      <c r="HHW2" s="339"/>
      <c r="HHX2" s="339"/>
      <c r="HHY2" s="339"/>
      <c r="HHZ2" s="339"/>
      <c r="HIA2" s="339"/>
      <c r="HIB2" s="339"/>
      <c r="HIC2" s="339"/>
      <c r="HID2" s="339"/>
      <c r="HIE2" s="339"/>
      <c r="HIF2" s="339"/>
      <c r="HIG2" s="339"/>
      <c r="HIH2" s="339"/>
      <c r="HII2" s="339"/>
      <c r="HIJ2" s="339"/>
      <c r="HIK2" s="339"/>
      <c r="HIL2" s="339"/>
      <c r="HIM2" s="339"/>
      <c r="HIN2" s="339"/>
      <c r="HIO2" s="339"/>
      <c r="HIP2" s="339"/>
      <c r="HIQ2" s="339"/>
      <c r="HIR2" s="339"/>
      <c r="HIS2" s="339"/>
      <c r="HIT2" s="339"/>
      <c r="HIU2" s="339"/>
      <c r="HIV2" s="339"/>
      <c r="HIW2" s="339"/>
      <c r="HIX2" s="339"/>
      <c r="HIY2" s="339"/>
      <c r="HIZ2" s="339"/>
      <c r="HJA2" s="339"/>
      <c r="HJB2" s="339"/>
      <c r="HJC2" s="339"/>
      <c r="HJD2" s="339"/>
      <c r="HJE2" s="339"/>
      <c r="HJF2" s="339"/>
      <c r="HJG2" s="339"/>
      <c r="HJH2" s="339"/>
      <c r="HJI2" s="339"/>
      <c r="HJJ2" s="339"/>
      <c r="HJK2" s="339"/>
      <c r="HJL2" s="339"/>
      <c r="HJM2" s="339"/>
      <c r="HJN2" s="339"/>
      <c r="HJO2" s="339"/>
      <c r="HJP2" s="339"/>
      <c r="HJQ2" s="339"/>
      <c r="HJR2" s="339"/>
      <c r="HJS2" s="339"/>
      <c r="HJT2" s="339"/>
      <c r="HJU2" s="339"/>
      <c r="HJV2" s="339"/>
      <c r="HJW2" s="339"/>
      <c r="HJX2" s="339"/>
      <c r="HJY2" s="339"/>
      <c r="HJZ2" s="339"/>
      <c r="HKA2" s="339"/>
      <c r="HKB2" s="339"/>
      <c r="HKC2" s="339"/>
      <c r="HKD2" s="339"/>
      <c r="HKE2" s="339"/>
      <c r="HKF2" s="339"/>
      <c r="HKG2" s="339"/>
      <c r="HKH2" s="339"/>
      <c r="HKI2" s="339"/>
      <c r="HKJ2" s="339"/>
      <c r="HKK2" s="339"/>
      <c r="HKL2" s="339"/>
      <c r="HKM2" s="339"/>
      <c r="HKN2" s="339"/>
      <c r="HKO2" s="339"/>
      <c r="HKP2" s="339"/>
      <c r="HKQ2" s="339"/>
      <c r="HKR2" s="339"/>
      <c r="HKS2" s="339"/>
      <c r="HKT2" s="339"/>
      <c r="HKU2" s="339"/>
      <c r="HKV2" s="339"/>
      <c r="HKW2" s="339"/>
      <c r="HKX2" s="339"/>
      <c r="HKY2" s="339"/>
      <c r="HKZ2" s="339"/>
      <c r="HLA2" s="339"/>
      <c r="HLB2" s="339"/>
      <c r="HLC2" s="339"/>
      <c r="HLD2" s="339"/>
      <c r="HLE2" s="339"/>
      <c r="HLF2" s="339"/>
      <c r="HLG2" s="339"/>
      <c r="HLH2" s="339"/>
      <c r="HLI2" s="339"/>
      <c r="HLJ2" s="339"/>
      <c r="HLK2" s="339"/>
      <c r="HLL2" s="339"/>
      <c r="HLM2" s="339"/>
      <c r="HLN2" s="339"/>
      <c r="HLO2" s="339"/>
      <c r="HLP2" s="339"/>
      <c r="HLQ2" s="339"/>
      <c r="HLR2" s="339"/>
      <c r="HLS2" s="339"/>
      <c r="HLT2" s="339"/>
      <c r="HLU2" s="339"/>
      <c r="HLV2" s="339"/>
      <c r="HLW2" s="339"/>
      <c r="HLX2" s="339"/>
      <c r="HLY2" s="339"/>
      <c r="HLZ2" s="339"/>
      <c r="HMA2" s="339"/>
      <c r="HMB2" s="339"/>
      <c r="HMC2" s="339"/>
      <c r="HMD2" s="339"/>
      <c r="HME2" s="339"/>
      <c r="HMF2" s="339"/>
      <c r="HMG2" s="339"/>
      <c r="HMH2" s="339"/>
      <c r="HMI2" s="339"/>
      <c r="HMJ2" s="339"/>
      <c r="HMK2" s="339"/>
      <c r="HML2" s="339"/>
      <c r="HMM2" s="339"/>
      <c r="HMN2" s="339"/>
      <c r="HMO2" s="339"/>
      <c r="HMP2" s="339"/>
      <c r="HMQ2" s="339"/>
      <c r="HMR2" s="339"/>
      <c r="HMS2" s="339"/>
      <c r="HMT2" s="339"/>
      <c r="HMU2" s="339"/>
      <c r="HMV2" s="339"/>
      <c r="HMW2" s="339"/>
      <c r="HMX2" s="339"/>
      <c r="HMY2" s="339"/>
      <c r="HMZ2" s="339"/>
      <c r="HNA2" s="339"/>
      <c r="HNB2" s="339"/>
      <c r="HNC2" s="339"/>
      <c r="HND2" s="339"/>
      <c r="HNE2" s="339"/>
      <c r="HNF2" s="339"/>
      <c r="HNG2" s="339"/>
      <c r="HNH2" s="339"/>
      <c r="HNI2" s="339"/>
      <c r="HNJ2" s="339"/>
      <c r="HNK2" s="339"/>
      <c r="HNL2" s="339"/>
      <c r="HNM2" s="339"/>
      <c r="HNN2" s="339"/>
      <c r="HNO2" s="339"/>
      <c r="HNP2" s="339"/>
      <c r="HNQ2" s="339"/>
      <c r="HNR2" s="339"/>
      <c r="HNS2" s="339"/>
      <c r="HNT2" s="339"/>
      <c r="HNU2" s="339"/>
      <c r="HNV2" s="339"/>
      <c r="HNW2" s="339"/>
      <c r="HNX2" s="339"/>
      <c r="HNY2" s="339"/>
      <c r="HNZ2" s="339"/>
      <c r="HOA2" s="339"/>
      <c r="HOB2" s="339"/>
      <c r="HOC2" s="339"/>
      <c r="HOD2" s="339"/>
      <c r="HOE2" s="339"/>
      <c r="HOF2" s="339"/>
      <c r="HOG2" s="339"/>
      <c r="HOH2" s="339"/>
      <c r="HOI2" s="339"/>
      <c r="HOJ2" s="339"/>
      <c r="HOK2" s="339"/>
      <c r="HOL2" s="339"/>
      <c r="HOM2" s="339"/>
      <c r="HON2" s="339"/>
      <c r="HOO2" s="339"/>
      <c r="HOP2" s="339"/>
      <c r="HOQ2" s="339"/>
      <c r="HOR2" s="339"/>
      <c r="HOS2" s="339"/>
      <c r="HOT2" s="339"/>
      <c r="HOU2" s="339"/>
      <c r="HOV2" s="339"/>
      <c r="HOW2" s="339"/>
      <c r="HOX2" s="339"/>
      <c r="HOY2" s="339"/>
      <c r="HOZ2" s="339"/>
      <c r="HPA2" s="339"/>
      <c r="HPB2" s="339"/>
      <c r="HPC2" s="339"/>
      <c r="HPD2" s="339"/>
      <c r="HPE2" s="339"/>
      <c r="HPF2" s="339"/>
      <c r="HPG2" s="339"/>
      <c r="HPH2" s="339"/>
      <c r="HPI2" s="339"/>
      <c r="HPJ2" s="339"/>
      <c r="HPK2" s="339"/>
      <c r="HPL2" s="339"/>
      <c r="HPM2" s="339"/>
      <c r="HPN2" s="339"/>
      <c r="HPO2" s="339"/>
      <c r="HPP2" s="339"/>
      <c r="HPQ2" s="339"/>
      <c r="HPR2" s="339"/>
      <c r="HPS2" s="339"/>
      <c r="HPT2" s="339"/>
      <c r="HPU2" s="339"/>
      <c r="HPV2" s="339"/>
      <c r="HPW2" s="339"/>
      <c r="HPX2" s="339"/>
      <c r="HPY2" s="339"/>
      <c r="HPZ2" s="339"/>
      <c r="HQA2" s="339"/>
      <c r="HQB2" s="339"/>
      <c r="HQC2" s="339"/>
      <c r="HQD2" s="339"/>
      <c r="HQE2" s="339"/>
      <c r="HQF2" s="339"/>
      <c r="HQG2" s="339"/>
      <c r="HQH2" s="339"/>
      <c r="HQI2" s="339"/>
      <c r="HQJ2" s="339"/>
      <c r="HQK2" s="339"/>
      <c r="HQL2" s="339"/>
      <c r="HQM2" s="339"/>
      <c r="HQN2" s="339"/>
      <c r="HQO2" s="339"/>
      <c r="HQP2" s="339"/>
      <c r="HQQ2" s="339"/>
      <c r="HQR2" s="339"/>
      <c r="HQS2" s="339"/>
      <c r="HQT2" s="339"/>
      <c r="HQU2" s="339"/>
      <c r="HQV2" s="339"/>
      <c r="HQW2" s="339"/>
      <c r="HQX2" s="339"/>
      <c r="HQY2" s="339"/>
      <c r="HQZ2" s="339"/>
      <c r="HRA2" s="339"/>
      <c r="HRB2" s="339"/>
      <c r="HRC2" s="339"/>
      <c r="HRD2" s="339"/>
      <c r="HRE2" s="339"/>
      <c r="HRF2" s="339"/>
      <c r="HRG2" s="339"/>
      <c r="HRH2" s="339"/>
      <c r="HRI2" s="339"/>
      <c r="HRJ2" s="339"/>
      <c r="HRK2" s="339"/>
      <c r="HRL2" s="339"/>
      <c r="HRM2" s="339"/>
      <c r="HRN2" s="339"/>
      <c r="HRO2" s="339"/>
      <c r="HRP2" s="339"/>
      <c r="HRQ2" s="339"/>
      <c r="HRR2" s="339"/>
      <c r="HRS2" s="339"/>
      <c r="HRT2" s="339"/>
      <c r="HRU2" s="339"/>
      <c r="HRV2" s="339"/>
      <c r="HRW2" s="339"/>
      <c r="HRX2" s="339"/>
      <c r="HRY2" s="339"/>
      <c r="HRZ2" s="339"/>
      <c r="HSA2" s="339"/>
      <c r="HSB2" s="339"/>
      <c r="HSC2" s="339"/>
      <c r="HSD2" s="339"/>
      <c r="HSE2" s="339"/>
      <c r="HSF2" s="339"/>
      <c r="HSG2" s="339"/>
      <c r="HSH2" s="339"/>
      <c r="HSI2" s="339"/>
      <c r="HSJ2" s="339"/>
      <c r="HSK2" s="339"/>
      <c r="HSL2" s="339"/>
      <c r="HSM2" s="339"/>
      <c r="HSN2" s="339"/>
      <c r="HSO2" s="339"/>
      <c r="HSP2" s="339"/>
      <c r="HSQ2" s="339"/>
      <c r="HSR2" s="339"/>
      <c r="HSS2" s="339"/>
      <c r="HST2" s="339"/>
      <c r="HSU2" s="339"/>
      <c r="HSV2" s="339"/>
      <c r="HSW2" s="339"/>
      <c r="HSX2" s="339"/>
      <c r="HSY2" s="339"/>
      <c r="HSZ2" s="339"/>
      <c r="HTA2" s="339"/>
      <c r="HTB2" s="339"/>
      <c r="HTC2" s="339"/>
      <c r="HTD2" s="339"/>
      <c r="HTE2" s="339"/>
      <c r="HTF2" s="339"/>
      <c r="HTG2" s="339"/>
      <c r="HTH2" s="339"/>
      <c r="HTI2" s="339"/>
      <c r="HTJ2" s="339"/>
      <c r="HTK2" s="339"/>
      <c r="HTL2" s="339"/>
      <c r="HTM2" s="339"/>
      <c r="HTN2" s="339"/>
      <c r="HTO2" s="339"/>
      <c r="HTP2" s="339"/>
      <c r="HTQ2" s="339"/>
      <c r="HTR2" s="339"/>
      <c r="HTS2" s="339"/>
      <c r="HTT2" s="339"/>
      <c r="HTU2" s="339"/>
      <c r="HTV2" s="339"/>
      <c r="HTW2" s="339"/>
      <c r="HTX2" s="339"/>
      <c r="HTY2" s="339"/>
      <c r="HTZ2" s="339"/>
      <c r="HUA2" s="339"/>
      <c r="HUB2" s="339"/>
      <c r="HUC2" s="339"/>
      <c r="HUD2" s="339"/>
      <c r="HUE2" s="339"/>
      <c r="HUF2" s="339"/>
      <c r="HUG2" s="339"/>
      <c r="HUH2" s="339"/>
      <c r="HUI2" s="339"/>
      <c r="HUJ2" s="339"/>
      <c r="HUK2" s="339"/>
      <c r="HUL2" s="339"/>
      <c r="HUM2" s="339"/>
      <c r="HUN2" s="339"/>
      <c r="HUO2" s="339"/>
      <c r="HUP2" s="339"/>
      <c r="HUQ2" s="339"/>
      <c r="HUR2" s="339"/>
      <c r="HUS2" s="339"/>
      <c r="HUT2" s="339"/>
      <c r="HUU2" s="339"/>
      <c r="HUV2" s="339"/>
      <c r="HUW2" s="339"/>
      <c r="HUX2" s="339"/>
      <c r="HUY2" s="339"/>
      <c r="HUZ2" s="339"/>
      <c r="HVA2" s="339"/>
      <c r="HVB2" s="339"/>
      <c r="HVC2" s="339"/>
      <c r="HVD2" s="339"/>
      <c r="HVE2" s="339"/>
      <c r="HVF2" s="339"/>
      <c r="HVG2" s="339"/>
      <c r="HVH2" s="339"/>
      <c r="HVI2" s="339"/>
      <c r="HVJ2" s="339"/>
      <c r="HVK2" s="339"/>
      <c r="HVL2" s="339"/>
      <c r="HVM2" s="339"/>
      <c r="HVN2" s="339"/>
      <c r="HVO2" s="339"/>
      <c r="HVP2" s="339"/>
      <c r="HVQ2" s="339"/>
      <c r="HVR2" s="339"/>
      <c r="HVS2" s="339"/>
      <c r="HVT2" s="339"/>
      <c r="HVU2" s="339"/>
      <c r="HVV2" s="339"/>
      <c r="HVW2" s="339"/>
      <c r="HVX2" s="339"/>
      <c r="HVY2" s="339"/>
      <c r="HVZ2" s="339"/>
      <c r="HWA2" s="339"/>
      <c r="HWB2" s="339"/>
      <c r="HWC2" s="339"/>
      <c r="HWD2" s="339"/>
      <c r="HWE2" s="339"/>
      <c r="HWF2" s="339"/>
      <c r="HWG2" s="339"/>
      <c r="HWH2" s="339"/>
      <c r="HWI2" s="339"/>
      <c r="HWJ2" s="339"/>
      <c r="HWK2" s="339"/>
      <c r="HWL2" s="339"/>
      <c r="HWM2" s="339"/>
      <c r="HWN2" s="339"/>
      <c r="HWO2" s="339"/>
      <c r="HWP2" s="339"/>
      <c r="HWQ2" s="339"/>
      <c r="HWR2" s="339"/>
      <c r="HWS2" s="339"/>
      <c r="HWT2" s="339"/>
      <c r="HWU2" s="339"/>
      <c r="HWV2" s="339"/>
      <c r="HWW2" s="339"/>
      <c r="HWX2" s="339"/>
      <c r="HWY2" s="339"/>
      <c r="HWZ2" s="339"/>
      <c r="HXA2" s="339"/>
      <c r="HXB2" s="339"/>
      <c r="HXC2" s="339"/>
      <c r="HXD2" s="339"/>
      <c r="HXE2" s="339"/>
      <c r="HXF2" s="339"/>
      <c r="HXG2" s="339"/>
      <c r="HXH2" s="339"/>
      <c r="HXI2" s="339"/>
      <c r="HXJ2" s="339"/>
      <c r="HXK2" s="339"/>
      <c r="HXL2" s="339"/>
      <c r="HXM2" s="339"/>
      <c r="HXN2" s="339"/>
      <c r="HXO2" s="339"/>
      <c r="HXP2" s="339"/>
      <c r="HXQ2" s="339"/>
      <c r="HXR2" s="339"/>
      <c r="HXS2" s="339"/>
      <c r="HXT2" s="339"/>
      <c r="HXU2" s="339"/>
      <c r="HXV2" s="339"/>
      <c r="HXW2" s="339"/>
      <c r="HXX2" s="339"/>
      <c r="HXY2" s="339"/>
      <c r="HXZ2" s="339"/>
      <c r="HYA2" s="339"/>
      <c r="HYB2" s="339"/>
      <c r="HYC2" s="339"/>
      <c r="HYD2" s="339"/>
      <c r="HYE2" s="339"/>
      <c r="HYF2" s="339"/>
      <c r="HYG2" s="339"/>
      <c r="HYH2" s="339"/>
      <c r="HYI2" s="339"/>
      <c r="HYJ2" s="339"/>
      <c r="HYK2" s="339"/>
      <c r="HYL2" s="339"/>
      <c r="HYM2" s="339"/>
      <c r="HYN2" s="339"/>
      <c r="HYO2" s="339"/>
      <c r="HYP2" s="339"/>
      <c r="HYQ2" s="339"/>
      <c r="HYR2" s="339"/>
      <c r="HYS2" s="339"/>
      <c r="HYT2" s="339"/>
      <c r="HYU2" s="339"/>
      <c r="HYV2" s="339"/>
      <c r="HYW2" s="339"/>
      <c r="HYX2" s="339"/>
      <c r="HYY2" s="339"/>
      <c r="HYZ2" s="339"/>
      <c r="HZA2" s="339"/>
      <c r="HZB2" s="339"/>
      <c r="HZC2" s="339"/>
      <c r="HZD2" s="339"/>
      <c r="HZE2" s="339"/>
      <c r="HZF2" s="339"/>
      <c r="HZG2" s="339"/>
      <c r="HZH2" s="339"/>
      <c r="HZI2" s="339"/>
      <c r="HZJ2" s="339"/>
      <c r="HZK2" s="339"/>
      <c r="HZL2" s="339"/>
      <c r="HZM2" s="339"/>
      <c r="HZN2" s="339"/>
      <c r="HZO2" s="339"/>
      <c r="HZP2" s="339"/>
      <c r="HZQ2" s="339"/>
      <c r="HZR2" s="339"/>
      <c r="HZS2" s="339"/>
      <c r="HZT2" s="339"/>
      <c r="HZU2" s="339"/>
      <c r="HZV2" s="339"/>
      <c r="HZW2" s="339"/>
      <c r="HZX2" s="339"/>
      <c r="HZY2" s="339"/>
      <c r="HZZ2" s="339"/>
      <c r="IAA2" s="339"/>
      <c r="IAB2" s="339"/>
      <c r="IAC2" s="339"/>
      <c r="IAD2" s="339"/>
      <c r="IAE2" s="339"/>
      <c r="IAF2" s="339"/>
      <c r="IAG2" s="339"/>
      <c r="IAH2" s="339"/>
      <c r="IAI2" s="339"/>
      <c r="IAJ2" s="339"/>
      <c r="IAK2" s="339"/>
      <c r="IAL2" s="339"/>
      <c r="IAM2" s="339"/>
      <c r="IAN2" s="339"/>
      <c r="IAO2" s="339"/>
      <c r="IAP2" s="339"/>
      <c r="IAQ2" s="339"/>
      <c r="IAR2" s="339"/>
      <c r="IAS2" s="339"/>
      <c r="IAT2" s="339"/>
      <c r="IAU2" s="339"/>
      <c r="IAV2" s="339"/>
      <c r="IAW2" s="339"/>
      <c r="IAX2" s="339"/>
      <c r="IAY2" s="339"/>
      <c r="IAZ2" s="339"/>
      <c r="IBA2" s="339"/>
      <c r="IBB2" s="339"/>
      <c r="IBC2" s="339"/>
      <c r="IBD2" s="339"/>
      <c r="IBE2" s="339"/>
      <c r="IBF2" s="339"/>
      <c r="IBG2" s="339"/>
      <c r="IBH2" s="339"/>
      <c r="IBI2" s="339"/>
      <c r="IBJ2" s="339"/>
      <c r="IBK2" s="339"/>
      <c r="IBL2" s="339"/>
      <c r="IBM2" s="339"/>
      <c r="IBN2" s="339"/>
      <c r="IBO2" s="339"/>
      <c r="IBP2" s="339"/>
      <c r="IBQ2" s="339"/>
      <c r="IBR2" s="339"/>
      <c r="IBS2" s="339"/>
      <c r="IBT2" s="339"/>
      <c r="IBU2" s="339"/>
      <c r="IBV2" s="339"/>
      <c r="IBW2" s="339"/>
      <c r="IBX2" s="339"/>
      <c r="IBY2" s="339"/>
      <c r="IBZ2" s="339"/>
      <c r="ICA2" s="339"/>
      <c r="ICB2" s="339"/>
      <c r="ICC2" s="339"/>
      <c r="ICD2" s="339"/>
      <c r="ICE2" s="339"/>
      <c r="ICF2" s="339"/>
      <c r="ICG2" s="339"/>
      <c r="ICH2" s="339"/>
      <c r="ICI2" s="339"/>
      <c r="ICJ2" s="339"/>
      <c r="ICK2" s="339"/>
      <c r="ICL2" s="339"/>
      <c r="ICM2" s="339"/>
      <c r="ICN2" s="339"/>
      <c r="ICO2" s="339"/>
      <c r="ICP2" s="339"/>
      <c r="ICQ2" s="339"/>
      <c r="ICR2" s="339"/>
      <c r="ICS2" s="339"/>
      <c r="ICT2" s="339"/>
      <c r="ICU2" s="339"/>
      <c r="ICV2" s="339"/>
      <c r="ICW2" s="339"/>
      <c r="ICX2" s="339"/>
      <c r="ICY2" s="339"/>
      <c r="ICZ2" s="339"/>
      <c r="IDA2" s="339"/>
      <c r="IDB2" s="339"/>
      <c r="IDC2" s="339"/>
      <c r="IDD2" s="339"/>
      <c r="IDE2" s="339"/>
      <c r="IDF2" s="339"/>
      <c r="IDG2" s="339"/>
      <c r="IDH2" s="339"/>
      <c r="IDI2" s="339"/>
      <c r="IDJ2" s="339"/>
      <c r="IDK2" s="339"/>
      <c r="IDL2" s="339"/>
      <c r="IDM2" s="339"/>
      <c r="IDN2" s="339"/>
      <c r="IDO2" s="339"/>
      <c r="IDP2" s="339"/>
      <c r="IDQ2" s="339"/>
      <c r="IDR2" s="339"/>
      <c r="IDS2" s="339"/>
      <c r="IDT2" s="339"/>
      <c r="IDU2" s="339"/>
      <c r="IDV2" s="339"/>
      <c r="IDW2" s="339"/>
      <c r="IDX2" s="339"/>
      <c r="IDY2" s="339"/>
      <c r="IDZ2" s="339"/>
      <c r="IEA2" s="339"/>
      <c r="IEB2" s="339"/>
      <c r="IEC2" s="339"/>
      <c r="IED2" s="339"/>
      <c r="IEE2" s="339"/>
      <c r="IEF2" s="339"/>
      <c r="IEG2" s="339"/>
      <c r="IEH2" s="339"/>
      <c r="IEI2" s="339"/>
      <c r="IEJ2" s="339"/>
      <c r="IEK2" s="339"/>
      <c r="IEL2" s="339"/>
      <c r="IEM2" s="339"/>
      <c r="IEN2" s="339"/>
      <c r="IEO2" s="339"/>
      <c r="IEP2" s="339"/>
      <c r="IEQ2" s="339"/>
      <c r="IER2" s="339"/>
      <c r="IES2" s="339"/>
      <c r="IET2" s="339"/>
      <c r="IEU2" s="339"/>
      <c r="IEV2" s="339"/>
      <c r="IEW2" s="339"/>
      <c r="IEX2" s="339"/>
      <c r="IEY2" s="339"/>
      <c r="IEZ2" s="339"/>
      <c r="IFA2" s="339"/>
      <c r="IFB2" s="339"/>
      <c r="IFC2" s="339"/>
      <c r="IFD2" s="339"/>
      <c r="IFE2" s="339"/>
      <c r="IFF2" s="339"/>
      <c r="IFG2" s="339"/>
      <c r="IFH2" s="339"/>
      <c r="IFI2" s="339"/>
      <c r="IFJ2" s="339"/>
      <c r="IFK2" s="339"/>
      <c r="IFL2" s="339"/>
      <c r="IFM2" s="339"/>
      <c r="IFN2" s="339"/>
      <c r="IFO2" s="339"/>
      <c r="IFP2" s="339"/>
      <c r="IFQ2" s="339"/>
      <c r="IFR2" s="339"/>
      <c r="IFS2" s="339"/>
      <c r="IFT2" s="339"/>
      <c r="IFU2" s="339"/>
      <c r="IFV2" s="339"/>
      <c r="IFW2" s="339"/>
      <c r="IFX2" s="339"/>
      <c r="IFY2" s="339"/>
      <c r="IFZ2" s="339"/>
      <c r="IGA2" s="339"/>
      <c r="IGB2" s="339"/>
      <c r="IGC2" s="339"/>
      <c r="IGD2" s="339"/>
      <c r="IGE2" s="339"/>
      <c r="IGF2" s="339"/>
      <c r="IGG2" s="339"/>
      <c r="IGH2" s="339"/>
      <c r="IGI2" s="339"/>
      <c r="IGJ2" s="339"/>
      <c r="IGK2" s="339"/>
      <c r="IGL2" s="339"/>
      <c r="IGM2" s="339"/>
      <c r="IGN2" s="339"/>
      <c r="IGO2" s="339"/>
      <c r="IGP2" s="339"/>
      <c r="IGQ2" s="339"/>
      <c r="IGR2" s="339"/>
      <c r="IGS2" s="339"/>
      <c r="IGT2" s="339"/>
      <c r="IGU2" s="339"/>
      <c r="IGV2" s="339"/>
      <c r="IGW2" s="339"/>
      <c r="IGX2" s="339"/>
      <c r="IGY2" s="339"/>
      <c r="IGZ2" s="339"/>
      <c r="IHA2" s="339"/>
      <c r="IHB2" s="339"/>
      <c r="IHC2" s="339"/>
      <c r="IHD2" s="339"/>
      <c r="IHE2" s="339"/>
      <c r="IHF2" s="339"/>
      <c r="IHG2" s="339"/>
      <c r="IHH2" s="339"/>
      <c r="IHI2" s="339"/>
      <c r="IHJ2" s="339"/>
      <c r="IHK2" s="339"/>
      <c r="IHL2" s="339"/>
      <c r="IHM2" s="339"/>
      <c r="IHN2" s="339"/>
      <c r="IHO2" s="339"/>
      <c r="IHP2" s="339"/>
      <c r="IHQ2" s="339"/>
      <c r="IHR2" s="339"/>
      <c r="IHS2" s="339"/>
      <c r="IHT2" s="339"/>
      <c r="IHU2" s="339"/>
      <c r="IHV2" s="339"/>
      <c r="IHW2" s="339"/>
      <c r="IHX2" s="339"/>
      <c r="IHY2" s="339"/>
      <c r="IHZ2" s="339"/>
      <c r="IIA2" s="339"/>
      <c r="IIB2" s="339"/>
      <c r="IIC2" s="339"/>
      <c r="IID2" s="339"/>
      <c r="IIE2" s="339"/>
      <c r="IIF2" s="339"/>
      <c r="IIG2" s="339"/>
      <c r="IIH2" s="339"/>
      <c r="III2" s="339"/>
      <c r="IIJ2" s="339"/>
      <c r="IIK2" s="339"/>
      <c r="IIL2" s="339"/>
      <c r="IIM2" s="339"/>
      <c r="IIN2" s="339"/>
      <c r="IIO2" s="339"/>
      <c r="IIP2" s="339"/>
      <c r="IIQ2" s="339"/>
      <c r="IIR2" s="339"/>
      <c r="IIS2" s="339"/>
      <c r="IIT2" s="339"/>
      <c r="IIU2" s="339"/>
      <c r="IIV2" s="339"/>
      <c r="IIW2" s="339"/>
      <c r="IIX2" s="339"/>
      <c r="IIY2" s="339"/>
      <c r="IIZ2" s="339"/>
      <c r="IJA2" s="339"/>
      <c r="IJB2" s="339"/>
      <c r="IJC2" s="339"/>
      <c r="IJD2" s="339"/>
      <c r="IJE2" s="339"/>
      <c r="IJF2" s="339"/>
      <c r="IJG2" s="339"/>
      <c r="IJH2" s="339"/>
      <c r="IJI2" s="339"/>
      <c r="IJJ2" s="339"/>
      <c r="IJK2" s="339"/>
      <c r="IJL2" s="339"/>
      <c r="IJM2" s="339"/>
      <c r="IJN2" s="339"/>
      <c r="IJO2" s="339"/>
      <c r="IJP2" s="339"/>
      <c r="IJQ2" s="339"/>
      <c r="IJR2" s="339"/>
      <c r="IJS2" s="339"/>
      <c r="IJT2" s="339"/>
      <c r="IJU2" s="339"/>
      <c r="IJV2" s="339"/>
      <c r="IJW2" s="339"/>
      <c r="IJX2" s="339"/>
      <c r="IJY2" s="339"/>
      <c r="IJZ2" s="339"/>
      <c r="IKA2" s="339"/>
      <c r="IKB2" s="339"/>
      <c r="IKC2" s="339"/>
      <c r="IKD2" s="339"/>
      <c r="IKE2" s="339"/>
      <c r="IKF2" s="339"/>
      <c r="IKG2" s="339"/>
      <c r="IKH2" s="339"/>
      <c r="IKI2" s="339"/>
      <c r="IKJ2" s="339"/>
      <c r="IKK2" s="339"/>
      <c r="IKL2" s="339"/>
      <c r="IKM2" s="339"/>
      <c r="IKN2" s="339"/>
      <c r="IKO2" s="339"/>
      <c r="IKP2" s="339"/>
      <c r="IKQ2" s="339"/>
      <c r="IKR2" s="339"/>
      <c r="IKS2" s="339"/>
      <c r="IKT2" s="339"/>
      <c r="IKU2" s="339"/>
      <c r="IKV2" s="339"/>
      <c r="IKW2" s="339"/>
      <c r="IKX2" s="339"/>
      <c r="IKY2" s="339"/>
      <c r="IKZ2" s="339"/>
      <c r="ILA2" s="339"/>
      <c r="ILB2" s="339"/>
      <c r="ILC2" s="339"/>
      <c r="ILD2" s="339"/>
      <c r="ILE2" s="339"/>
      <c r="ILF2" s="339"/>
      <c r="ILG2" s="339"/>
      <c r="ILH2" s="339"/>
      <c r="ILI2" s="339"/>
      <c r="ILJ2" s="339"/>
      <c r="ILK2" s="339"/>
      <c r="ILL2" s="339"/>
      <c r="ILM2" s="339"/>
      <c r="ILN2" s="339"/>
      <c r="ILO2" s="339"/>
      <c r="ILP2" s="339"/>
      <c r="ILQ2" s="339"/>
      <c r="ILR2" s="339"/>
      <c r="ILS2" s="339"/>
      <c r="ILT2" s="339"/>
      <c r="ILU2" s="339"/>
      <c r="ILV2" s="339"/>
      <c r="ILW2" s="339"/>
      <c r="ILX2" s="339"/>
      <c r="ILY2" s="339"/>
      <c r="ILZ2" s="339"/>
      <c r="IMA2" s="339"/>
      <c r="IMB2" s="339"/>
      <c r="IMC2" s="339"/>
      <c r="IMD2" s="339"/>
      <c r="IME2" s="339"/>
      <c r="IMF2" s="339"/>
      <c r="IMG2" s="339"/>
      <c r="IMH2" s="339"/>
      <c r="IMI2" s="339"/>
      <c r="IMJ2" s="339"/>
      <c r="IMK2" s="339"/>
      <c r="IML2" s="339"/>
      <c r="IMM2" s="339"/>
      <c r="IMN2" s="339"/>
      <c r="IMO2" s="339"/>
      <c r="IMP2" s="339"/>
      <c r="IMQ2" s="339"/>
      <c r="IMR2" s="339"/>
      <c r="IMS2" s="339"/>
      <c r="IMT2" s="339"/>
      <c r="IMU2" s="339"/>
      <c r="IMV2" s="339"/>
      <c r="IMW2" s="339"/>
      <c r="IMX2" s="339"/>
      <c r="IMY2" s="339"/>
      <c r="IMZ2" s="339"/>
      <c r="INA2" s="339"/>
      <c r="INB2" s="339"/>
      <c r="INC2" s="339"/>
      <c r="IND2" s="339"/>
      <c r="INE2" s="339"/>
      <c r="INF2" s="339"/>
      <c r="ING2" s="339"/>
      <c r="INH2" s="339"/>
      <c r="INI2" s="339"/>
      <c r="INJ2" s="339"/>
      <c r="INK2" s="339"/>
      <c r="INL2" s="339"/>
      <c r="INM2" s="339"/>
      <c r="INN2" s="339"/>
      <c r="INO2" s="339"/>
      <c r="INP2" s="339"/>
      <c r="INQ2" s="339"/>
      <c r="INR2" s="339"/>
      <c r="INS2" s="339"/>
      <c r="INT2" s="339"/>
      <c r="INU2" s="339"/>
      <c r="INV2" s="339"/>
      <c r="INW2" s="339"/>
      <c r="INX2" s="339"/>
      <c r="INY2" s="339"/>
      <c r="INZ2" s="339"/>
      <c r="IOA2" s="339"/>
      <c r="IOB2" s="339"/>
      <c r="IOC2" s="339"/>
      <c r="IOD2" s="339"/>
      <c r="IOE2" s="339"/>
      <c r="IOF2" s="339"/>
      <c r="IOG2" s="339"/>
      <c r="IOH2" s="339"/>
      <c r="IOI2" s="339"/>
      <c r="IOJ2" s="339"/>
      <c r="IOK2" s="339"/>
      <c r="IOL2" s="339"/>
      <c r="IOM2" s="339"/>
      <c r="ION2" s="339"/>
      <c r="IOO2" s="339"/>
      <c r="IOP2" s="339"/>
      <c r="IOQ2" s="339"/>
      <c r="IOR2" s="339"/>
      <c r="IOS2" s="339"/>
      <c r="IOT2" s="339"/>
      <c r="IOU2" s="339"/>
      <c r="IOV2" s="339"/>
      <c r="IOW2" s="339"/>
      <c r="IOX2" s="339"/>
      <c r="IOY2" s="339"/>
      <c r="IOZ2" s="339"/>
      <c r="IPA2" s="339"/>
      <c r="IPB2" s="339"/>
      <c r="IPC2" s="339"/>
      <c r="IPD2" s="339"/>
      <c r="IPE2" s="339"/>
      <c r="IPF2" s="339"/>
      <c r="IPG2" s="339"/>
      <c r="IPH2" s="339"/>
      <c r="IPI2" s="339"/>
      <c r="IPJ2" s="339"/>
      <c r="IPK2" s="339"/>
      <c r="IPL2" s="339"/>
      <c r="IPM2" s="339"/>
      <c r="IPN2" s="339"/>
      <c r="IPO2" s="339"/>
      <c r="IPP2" s="339"/>
      <c r="IPQ2" s="339"/>
      <c r="IPR2" s="339"/>
      <c r="IPS2" s="339"/>
      <c r="IPT2" s="339"/>
      <c r="IPU2" s="339"/>
      <c r="IPV2" s="339"/>
      <c r="IPW2" s="339"/>
      <c r="IPX2" s="339"/>
      <c r="IPY2" s="339"/>
      <c r="IPZ2" s="339"/>
      <c r="IQA2" s="339"/>
      <c r="IQB2" s="339"/>
      <c r="IQC2" s="339"/>
      <c r="IQD2" s="339"/>
      <c r="IQE2" s="339"/>
      <c r="IQF2" s="339"/>
      <c r="IQG2" s="339"/>
      <c r="IQH2" s="339"/>
      <c r="IQI2" s="339"/>
      <c r="IQJ2" s="339"/>
      <c r="IQK2" s="339"/>
      <c r="IQL2" s="339"/>
      <c r="IQM2" s="339"/>
      <c r="IQN2" s="339"/>
      <c r="IQO2" s="339"/>
      <c r="IQP2" s="339"/>
      <c r="IQQ2" s="339"/>
      <c r="IQR2" s="339"/>
      <c r="IQS2" s="339"/>
      <c r="IQT2" s="339"/>
      <c r="IQU2" s="339"/>
      <c r="IQV2" s="339"/>
      <c r="IQW2" s="339"/>
      <c r="IQX2" s="339"/>
      <c r="IQY2" s="339"/>
      <c r="IQZ2" s="339"/>
      <c r="IRA2" s="339"/>
      <c r="IRB2" s="339"/>
      <c r="IRC2" s="339"/>
      <c r="IRD2" s="339"/>
      <c r="IRE2" s="339"/>
      <c r="IRF2" s="339"/>
      <c r="IRG2" s="339"/>
      <c r="IRH2" s="339"/>
      <c r="IRI2" s="339"/>
      <c r="IRJ2" s="339"/>
      <c r="IRK2" s="339"/>
      <c r="IRL2" s="339"/>
      <c r="IRM2" s="339"/>
      <c r="IRN2" s="339"/>
      <c r="IRO2" s="339"/>
      <c r="IRP2" s="339"/>
      <c r="IRQ2" s="339"/>
      <c r="IRR2" s="339"/>
      <c r="IRS2" s="339"/>
      <c r="IRT2" s="339"/>
      <c r="IRU2" s="339"/>
      <c r="IRV2" s="339"/>
      <c r="IRW2" s="339"/>
      <c r="IRX2" s="339"/>
      <c r="IRY2" s="339"/>
      <c r="IRZ2" s="339"/>
      <c r="ISA2" s="339"/>
      <c r="ISB2" s="339"/>
      <c r="ISC2" s="339"/>
      <c r="ISD2" s="339"/>
      <c r="ISE2" s="339"/>
      <c r="ISF2" s="339"/>
      <c r="ISG2" s="339"/>
      <c r="ISH2" s="339"/>
      <c r="ISI2" s="339"/>
      <c r="ISJ2" s="339"/>
      <c r="ISK2" s="339"/>
      <c r="ISL2" s="339"/>
      <c r="ISM2" s="339"/>
      <c r="ISN2" s="339"/>
      <c r="ISO2" s="339"/>
      <c r="ISP2" s="339"/>
      <c r="ISQ2" s="339"/>
      <c r="ISR2" s="339"/>
      <c r="ISS2" s="339"/>
      <c r="IST2" s="339"/>
      <c r="ISU2" s="339"/>
      <c r="ISV2" s="339"/>
      <c r="ISW2" s="339"/>
      <c r="ISX2" s="339"/>
      <c r="ISY2" s="339"/>
      <c r="ISZ2" s="339"/>
      <c r="ITA2" s="339"/>
      <c r="ITB2" s="339"/>
      <c r="ITC2" s="339"/>
      <c r="ITD2" s="339"/>
      <c r="ITE2" s="339"/>
      <c r="ITF2" s="339"/>
      <c r="ITG2" s="339"/>
      <c r="ITH2" s="339"/>
      <c r="ITI2" s="339"/>
      <c r="ITJ2" s="339"/>
      <c r="ITK2" s="339"/>
      <c r="ITL2" s="339"/>
      <c r="ITM2" s="339"/>
      <c r="ITN2" s="339"/>
      <c r="ITO2" s="339"/>
      <c r="ITP2" s="339"/>
      <c r="ITQ2" s="339"/>
      <c r="ITR2" s="339"/>
      <c r="ITS2" s="339"/>
      <c r="ITT2" s="339"/>
      <c r="ITU2" s="339"/>
      <c r="ITV2" s="339"/>
      <c r="ITW2" s="339"/>
      <c r="ITX2" s="339"/>
      <c r="ITY2" s="339"/>
      <c r="ITZ2" s="339"/>
      <c r="IUA2" s="339"/>
      <c r="IUB2" s="339"/>
      <c r="IUC2" s="339"/>
      <c r="IUD2" s="339"/>
      <c r="IUE2" s="339"/>
      <c r="IUF2" s="339"/>
      <c r="IUG2" s="339"/>
      <c r="IUH2" s="339"/>
      <c r="IUI2" s="339"/>
      <c r="IUJ2" s="339"/>
      <c r="IUK2" s="339"/>
      <c r="IUL2" s="339"/>
      <c r="IUM2" s="339"/>
      <c r="IUN2" s="339"/>
      <c r="IUO2" s="339"/>
      <c r="IUP2" s="339"/>
      <c r="IUQ2" s="339"/>
      <c r="IUR2" s="339"/>
      <c r="IUS2" s="339"/>
      <c r="IUT2" s="339"/>
      <c r="IUU2" s="339"/>
      <c r="IUV2" s="339"/>
      <c r="IUW2" s="339"/>
      <c r="IUX2" s="339"/>
      <c r="IUY2" s="339"/>
      <c r="IUZ2" s="339"/>
      <c r="IVA2" s="339"/>
      <c r="IVB2" s="339"/>
      <c r="IVC2" s="339"/>
      <c r="IVD2" s="339"/>
      <c r="IVE2" s="339"/>
      <c r="IVF2" s="339"/>
      <c r="IVG2" s="339"/>
      <c r="IVH2" s="339"/>
      <c r="IVI2" s="339"/>
      <c r="IVJ2" s="339"/>
      <c r="IVK2" s="339"/>
      <c r="IVL2" s="339"/>
      <c r="IVM2" s="339"/>
      <c r="IVN2" s="339"/>
      <c r="IVO2" s="339"/>
      <c r="IVP2" s="339"/>
      <c r="IVQ2" s="339"/>
      <c r="IVR2" s="339"/>
      <c r="IVS2" s="339"/>
      <c r="IVT2" s="339"/>
      <c r="IVU2" s="339"/>
      <c r="IVV2" s="339"/>
      <c r="IVW2" s="339"/>
      <c r="IVX2" s="339"/>
      <c r="IVY2" s="339"/>
      <c r="IVZ2" s="339"/>
      <c r="IWA2" s="339"/>
      <c r="IWB2" s="339"/>
      <c r="IWC2" s="339"/>
      <c r="IWD2" s="339"/>
      <c r="IWE2" s="339"/>
      <c r="IWF2" s="339"/>
      <c r="IWG2" s="339"/>
      <c r="IWH2" s="339"/>
      <c r="IWI2" s="339"/>
      <c r="IWJ2" s="339"/>
      <c r="IWK2" s="339"/>
      <c r="IWL2" s="339"/>
      <c r="IWM2" s="339"/>
      <c r="IWN2" s="339"/>
      <c r="IWO2" s="339"/>
      <c r="IWP2" s="339"/>
      <c r="IWQ2" s="339"/>
      <c r="IWR2" s="339"/>
      <c r="IWS2" s="339"/>
      <c r="IWT2" s="339"/>
      <c r="IWU2" s="339"/>
      <c r="IWV2" s="339"/>
      <c r="IWW2" s="339"/>
      <c r="IWX2" s="339"/>
      <c r="IWY2" s="339"/>
      <c r="IWZ2" s="339"/>
      <c r="IXA2" s="339"/>
      <c r="IXB2" s="339"/>
      <c r="IXC2" s="339"/>
      <c r="IXD2" s="339"/>
      <c r="IXE2" s="339"/>
      <c r="IXF2" s="339"/>
      <c r="IXG2" s="339"/>
      <c r="IXH2" s="339"/>
      <c r="IXI2" s="339"/>
      <c r="IXJ2" s="339"/>
      <c r="IXK2" s="339"/>
      <c r="IXL2" s="339"/>
      <c r="IXM2" s="339"/>
      <c r="IXN2" s="339"/>
      <c r="IXO2" s="339"/>
      <c r="IXP2" s="339"/>
      <c r="IXQ2" s="339"/>
      <c r="IXR2" s="339"/>
      <c r="IXS2" s="339"/>
      <c r="IXT2" s="339"/>
      <c r="IXU2" s="339"/>
      <c r="IXV2" s="339"/>
      <c r="IXW2" s="339"/>
      <c r="IXX2" s="339"/>
      <c r="IXY2" s="339"/>
      <c r="IXZ2" s="339"/>
      <c r="IYA2" s="339"/>
      <c r="IYB2" s="339"/>
      <c r="IYC2" s="339"/>
      <c r="IYD2" s="339"/>
      <c r="IYE2" s="339"/>
      <c r="IYF2" s="339"/>
      <c r="IYG2" s="339"/>
      <c r="IYH2" s="339"/>
      <c r="IYI2" s="339"/>
      <c r="IYJ2" s="339"/>
      <c r="IYK2" s="339"/>
      <c r="IYL2" s="339"/>
      <c r="IYM2" s="339"/>
      <c r="IYN2" s="339"/>
      <c r="IYO2" s="339"/>
      <c r="IYP2" s="339"/>
      <c r="IYQ2" s="339"/>
      <c r="IYR2" s="339"/>
      <c r="IYS2" s="339"/>
      <c r="IYT2" s="339"/>
      <c r="IYU2" s="339"/>
      <c r="IYV2" s="339"/>
      <c r="IYW2" s="339"/>
      <c r="IYX2" s="339"/>
      <c r="IYY2" s="339"/>
      <c r="IYZ2" s="339"/>
      <c r="IZA2" s="339"/>
      <c r="IZB2" s="339"/>
      <c r="IZC2" s="339"/>
      <c r="IZD2" s="339"/>
      <c r="IZE2" s="339"/>
      <c r="IZF2" s="339"/>
      <c r="IZG2" s="339"/>
      <c r="IZH2" s="339"/>
      <c r="IZI2" s="339"/>
      <c r="IZJ2" s="339"/>
      <c r="IZK2" s="339"/>
      <c r="IZL2" s="339"/>
      <c r="IZM2" s="339"/>
      <c r="IZN2" s="339"/>
      <c r="IZO2" s="339"/>
      <c r="IZP2" s="339"/>
      <c r="IZQ2" s="339"/>
      <c r="IZR2" s="339"/>
      <c r="IZS2" s="339"/>
      <c r="IZT2" s="339"/>
      <c r="IZU2" s="339"/>
      <c r="IZV2" s="339"/>
      <c r="IZW2" s="339"/>
      <c r="IZX2" s="339"/>
      <c r="IZY2" s="339"/>
      <c r="IZZ2" s="339"/>
      <c r="JAA2" s="339"/>
      <c r="JAB2" s="339"/>
      <c r="JAC2" s="339"/>
      <c r="JAD2" s="339"/>
      <c r="JAE2" s="339"/>
      <c r="JAF2" s="339"/>
      <c r="JAG2" s="339"/>
      <c r="JAH2" s="339"/>
      <c r="JAI2" s="339"/>
      <c r="JAJ2" s="339"/>
      <c r="JAK2" s="339"/>
      <c r="JAL2" s="339"/>
      <c r="JAM2" s="339"/>
      <c r="JAN2" s="339"/>
      <c r="JAO2" s="339"/>
      <c r="JAP2" s="339"/>
      <c r="JAQ2" s="339"/>
      <c r="JAR2" s="339"/>
      <c r="JAS2" s="339"/>
      <c r="JAT2" s="339"/>
      <c r="JAU2" s="339"/>
      <c r="JAV2" s="339"/>
      <c r="JAW2" s="339"/>
      <c r="JAX2" s="339"/>
      <c r="JAY2" s="339"/>
      <c r="JAZ2" s="339"/>
      <c r="JBA2" s="339"/>
      <c r="JBB2" s="339"/>
      <c r="JBC2" s="339"/>
      <c r="JBD2" s="339"/>
      <c r="JBE2" s="339"/>
      <c r="JBF2" s="339"/>
      <c r="JBG2" s="339"/>
      <c r="JBH2" s="339"/>
      <c r="JBI2" s="339"/>
      <c r="JBJ2" s="339"/>
      <c r="JBK2" s="339"/>
      <c r="JBL2" s="339"/>
      <c r="JBM2" s="339"/>
      <c r="JBN2" s="339"/>
      <c r="JBO2" s="339"/>
      <c r="JBP2" s="339"/>
      <c r="JBQ2" s="339"/>
      <c r="JBR2" s="339"/>
      <c r="JBS2" s="339"/>
      <c r="JBT2" s="339"/>
      <c r="JBU2" s="339"/>
      <c r="JBV2" s="339"/>
      <c r="JBW2" s="339"/>
      <c r="JBX2" s="339"/>
      <c r="JBY2" s="339"/>
      <c r="JBZ2" s="339"/>
      <c r="JCA2" s="339"/>
      <c r="JCB2" s="339"/>
      <c r="JCC2" s="339"/>
      <c r="JCD2" s="339"/>
      <c r="JCE2" s="339"/>
      <c r="JCF2" s="339"/>
      <c r="JCG2" s="339"/>
      <c r="JCH2" s="339"/>
      <c r="JCI2" s="339"/>
      <c r="JCJ2" s="339"/>
      <c r="JCK2" s="339"/>
      <c r="JCL2" s="339"/>
      <c r="JCM2" s="339"/>
      <c r="JCN2" s="339"/>
      <c r="JCO2" s="339"/>
      <c r="JCP2" s="339"/>
      <c r="JCQ2" s="339"/>
      <c r="JCR2" s="339"/>
      <c r="JCS2" s="339"/>
      <c r="JCT2" s="339"/>
      <c r="JCU2" s="339"/>
      <c r="JCV2" s="339"/>
      <c r="JCW2" s="339"/>
      <c r="JCX2" s="339"/>
      <c r="JCY2" s="339"/>
      <c r="JCZ2" s="339"/>
      <c r="JDA2" s="339"/>
      <c r="JDB2" s="339"/>
      <c r="JDC2" s="339"/>
      <c r="JDD2" s="339"/>
      <c r="JDE2" s="339"/>
      <c r="JDF2" s="339"/>
      <c r="JDG2" s="339"/>
      <c r="JDH2" s="339"/>
      <c r="JDI2" s="339"/>
      <c r="JDJ2" s="339"/>
      <c r="JDK2" s="339"/>
      <c r="JDL2" s="339"/>
      <c r="JDM2" s="339"/>
      <c r="JDN2" s="339"/>
      <c r="JDO2" s="339"/>
      <c r="JDP2" s="339"/>
      <c r="JDQ2" s="339"/>
      <c r="JDR2" s="339"/>
      <c r="JDS2" s="339"/>
      <c r="JDT2" s="339"/>
      <c r="JDU2" s="339"/>
      <c r="JDV2" s="339"/>
      <c r="JDW2" s="339"/>
      <c r="JDX2" s="339"/>
      <c r="JDY2" s="339"/>
      <c r="JDZ2" s="339"/>
      <c r="JEA2" s="339"/>
      <c r="JEB2" s="339"/>
      <c r="JEC2" s="339"/>
      <c r="JED2" s="339"/>
      <c r="JEE2" s="339"/>
      <c r="JEF2" s="339"/>
      <c r="JEG2" s="339"/>
      <c r="JEH2" s="339"/>
      <c r="JEI2" s="339"/>
      <c r="JEJ2" s="339"/>
      <c r="JEK2" s="339"/>
      <c r="JEL2" s="339"/>
      <c r="JEM2" s="339"/>
      <c r="JEN2" s="339"/>
      <c r="JEO2" s="339"/>
      <c r="JEP2" s="339"/>
      <c r="JEQ2" s="339"/>
      <c r="JER2" s="339"/>
      <c r="JES2" s="339"/>
      <c r="JET2" s="339"/>
      <c r="JEU2" s="339"/>
      <c r="JEV2" s="339"/>
      <c r="JEW2" s="339"/>
      <c r="JEX2" s="339"/>
      <c r="JEY2" s="339"/>
      <c r="JEZ2" s="339"/>
      <c r="JFA2" s="339"/>
      <c r="JFB2" s="339"/>
      <c r="JFC2" s="339"/>
      <c r="JFD2" s="339"/>
      <c r="JFE2" s="339"/>
      <c r="JFF2" s="339"/>
      <c r="JFG2" s="339"/>
      <c r="JFH2" s="339"/>
      <c r="JFI2" s="339"/>
      <c r="JFJ2" s="339"/>
      <c r="JFK2" s="339"/>
      <c r="JFL2" s="339"/>
      <c r="JFM2" s="339"/>
      <c r="JFN2" s="339"/>
      <c r="JFO2" s="339"/>
      <c r="JFP2" s="339"/>
      <c r="JFQ2" s="339"/>
      <c r="JFR2" s="339"/>
      <c r="JFS2" s="339"/>
      <c r="JFT2" s="339"/>
      <c r="JFU2" s="339"/>
      <c r="JFV2" s="339"/>
      <c r="JFW2" s="339"/>
      <c r="JFX2" s="339"/>
      <c r="JFY2" s="339"/>
      <c r="JFZ2" s="339"/>
      <c r="JGA2" s="339"/>
      <c r="JGB2" s="339"/>
      <c r="JGC2" s="339"/>
      <c r="JGD2" s="339"/>
      <c r="JGE2" s="339"/>
      <c r="JGF2" s="339"/>
      <c r="JGG2" s="339"/>
      <c r="JGH2" s="339"/>
      <c r="JGI2" s="339"/>
      <c r="JGJ2" s="339"/>
      <c r="JGK2" s="339"/>
      <c r="JGL2" s="339"/>
      <c r="JGM2" s="339"/>
      <c r="JGN2" s="339"/>
      <c r="JGO2" s="339"/>
      <c r="JGP2" s="339"/>
      <c r="JGQ2" s="339"/>
      <c r="JGR2" s="339"/>
      <c r="JGS2" s="339"/>
      <c r="JGT2" s="339"/>
      <c r="JGU2" s="339"/>
      <c r="JGV2" s="339"/>
      <c r="JGW2" s="339"/>
      <c r="JGX2" s="339"/>
      <c r="JGY2" s="339"/>
      <c r="JGZ2" s="339"/>
      <c r="JHA2" s="339"/>
      <c r="JHB2" s="339"/>
      <c r="JHC2" s="339"/>
      <c r="JHD2" s="339"/>
      <c r="JHE2" s="339"/>
      <c r="JHF2" s="339"/>
      <c r="JHG2" s="339"/>
      <c r="JHH2" s="339"/>
      <c r="JHI2" s="339"/>
      <c r="JHJ2" s="339"/>
      <c r="JHK2" s="339"/>
      <c r="JHL2" s="339"/>
      <c r="JHM2" s="339"/>
      <c r="JHN2" s="339"/>
      <c r="JHO2" s="339"/>
      <c r="JHP2" s="339"/>
      <c r="JHQ2" s="339"/>
      <c r="JHR2" s="339"/>
      <c r="JHS2" s="339"/>
      <c r="JHT2" s="339"/>
      <c r="JHU2" s="339"/>
      <c r="JHV2" s="339"/>
      <c r="JHW2" s="339"/>
      <c r="JHX2" s="339"/>
      <c r="JHY2" s="339"/>
      <c r="JHZ2" s="339"/>
      <c r="JIA2" s="339"/>
      <c r="JIB2" s="339"/>
      <c r="JIC2" s="339"/>
      <c r="JID2" s="339"/>
      <c r="JIE2" s="339"/>
      <c r="JIF2" s="339"/>
      <c r="JIG2" s="339"/>
      <c r="JIH2" s="339"/>
      <c r="JII2" s="339"/>
      <c r="JIJ2" s="339"/>
      <c r="JIK2" s="339"/>
      <c r="JIL2" s="339"/>
      <c r="JIM2" s="339"/>
      <c r="JIN2" s="339"/>
      <c r="JIO2" s="339"/>
      <c r="JIP2" s="339"/>
      <c r="JIQ2" s="339"/>
      <c r="JIR2" s="339"/>
      <c r="JIS2" s="339"/>
      <c r="JIT2" s="339"/>
      <c r="JIU2" s="339"/>
      <c r="JIV2" s="339"/>
      <c r="JIW2" s="339"/>
      <c r="JIX2" s="339"/>
      <c r="JIY2" s="339"/>
      <c r="JIZ2" s="339"/>
      <c r="JJA2" s="339"/>
      <c r="JJB2" s="339"/>
      <c r="JJC2" s="339"/>
      <c r="JJD2" s="339"/>
      <c r="JJE2" s="339"/>
      <c r="JJF2" s="339"/>
      <c r="JJG2" s="339"/>
      <c r="JJH2" s="339"/>
      <c r="JJI2" s="339"/>
      <c r="JJJ2" s="339"/>
      <c r="JJK2" s="339"/>
      <c r="JJL2" s="339"/>
      <c r="JJM2" s="339"/>
      <c r="JJN2" s="339"/>
      <c r="JJO2" s="339"/>
      <c r="JJP2" s="339"/>
      <c r="JJQ2" s="339"/>
      <c r="JJR2" s="339"/>
      <c r="JJS2" s="339"/>
      <c r="JJT2" s="339"/>
      <c r="JJU2" s="339"/>
      <c r="JJV2" s="339"/>
      <c r="JJW2" s="339"/>
      <c r="JJX2" s="339"/>
      <c r="JJY2" s="339"/>
      <c r="JJZ2" s="339"/>
      <c r="JKA2" s="339"/>
      <c r="JKB2" s="339"/>
      <c r="JKC2" s="339"/>
      <c r="JKD2" s="339"/>
      <c r="JKE2" s="339"/>
      <c r="JKF2" s="339"/>
      <c r="JKG2" s="339"/>
      <c r="JKH2" s="339"/>
      <c r="JKI2" s="339"/>
      <c r="JKJ2" s="339"/>
      <c r="JKK2" s="339"/>
      <c r="JKL2" s="339"/>
      <c r="JKM2" s="339"/>
      <c r="JKN2" s="339"/>
      <c r="JKO2" s="339"/>
      <c r="JKP2" s="339"/>
      <c r="JKQ2" s="339"/>
      <c r="JKR2" s="339"/>
      <c r="JKS2" s="339"/>
      <c r="JKT2" s="339"/>
      <c r="JKU2" s="339"/>
      <c r="JKV2" s="339"/>
      <c r="JKW2" s="339"/>
      <c r="JKX2" s="339"/>
      <c r="JKY2" s="339"/>
      <c r="JKZ2" s="339"/>
      <c r="JLA2" s="339"/>
      <c r="JLB2" s="339"/>
      <c r="JLC2" s="339"/>
      <c r="JLD2" s="339"/>
      <c r="JLE2" s="339"/>
      <c r="JLF2" s="339"/>
      <c r="JLG2" s="339"/>
      <c r="JLH2" s="339"/>
      <c r="JLI2" s="339"/>
      <c r="JLJ2" s="339"/>
      <c r="JLK2" s="339"/>
      <c r="JLL2" s="339"/>
      <c r="JLM2" s="339"/>
      <c r="JLN2" s="339"/>
      <c r="JLO2" s="339"/>
      <c r="JLP2" s="339"/>
      <c r="JLQ2" s="339"/>
      <c r="JLR2" s="339"/>
      <c r="JLS2" s="339"/>
      <c r="JLT2" s="339"/>
      <c r="JLU2" s="339"/>
      <c r="JLV2" s="339"/>
      <c r="JLW2" s="339"/>
      <c r="JLX2" s="339"/>
      <c r="JLY2" s="339"/>
      <c r="JLZ2" s="339"/>
      <c r="JMA2" s="339"/>
      <c r="JMB2" s="339"/>
      <c r="JMC2" s="339"/>
      <c r="JMD2" s="339"/>
      <c r="JME2" s="339"/>
      <c r="JMF2" s="339"/>
      <c r="JMG2" s="339"/>
      <c r="JMH2" s="339"/>
      <c r="JMI2" s="339"/>
      <c r="JMJ2" s="339"/>
      <c r="JMK2" s="339"/>
      <c r="JML2" s="339"/>
      <c r="JMM2" s="339"/>
      <c r="JMN2" s="339"/>
      <c r="JMO2" s="339"/>
      <c r="JMP2" s="339"/>
      <c r="JMQ2" s="339"/>
      <c r="JMR2" s="339"/>
      <c r="JMS2" s="339"/>
      <c r="JMT2" s="339"/>
      <c r="JMU2" s="339"/>
      <c r="JMV2" s="339"/>
      <c r="JMW2" s="339"/>
      <c r="JMX2" s="339"/>
      <c r="JMY2" s="339"/>
      <c r="JMZ2" s="339"/>
      <c r="JNA2" s="339"/>
      <c r="JNB2" s="339"/>
      <c r="JNC2" s="339"/>
      <c r="JND2" s="339"/>
      <c r="JNE2" s="339"/>
      <c r="JNF2" s="339"/>
      <c r="JNG2" s="339"/>
      <c r="JNH2" s="339"/>
      <c r="JNI2" s="339"/>
      <c r="JNJ2" s="339"/>
      <c r="JNK2" s="339"/>
      <c r="JNL2" s="339"/>
      <c r="JNM2" s="339"/>
      <c r="JNN2" s="339"/>
      <c r="JNO2" s="339"/>
      <c r="JNP2" s="339"/>
      <c r="JNQ2" s="339"/>
      <c r="JNR2" s="339"/>
      <c r="JNS2" s="339"/>
      <c r="JNT2" s="339"/>
      <c r="JNU2" s="339"/>
      <c r="JNV2" s="339"/>
      <c r="JNW2" s="339"/>
      <c r="JNX2" s="339"/>
      <c r="JNY2" s="339"/>
      <c r="JNZ2" s="339"/>
      <c r="JOA2" s="339"/>
      <c r="JOB2" s="339"/>
      <c r="JOC2" s="339"/>
      <c r="JOD2" s="339"/>
      <c r="JOE2" s="339"/>
      <c r="JOF2" s="339"/>
      <c r="JOG2" s="339"/>
      <c r="JOH2" s="339"/>
      <c r="JOI2" s="339"/>
      <c r="JOJ2" s="339"/>
      <c r="JOK2" s="339"/>
      <c r="JOL2" s="339"/>
      <c r="JOM2" s="339"/>
      <c r="JON2" s="339"/>
      <c r="JOO2" s="339"/>
      <c r="JOP2" s="339"/>
      <c r="JOQ2" s="339"/>
      <c r="JOR2" s="339"/>
      <c r="JOS2" s="339"/>
      <c r="JOT2" s="339"/>
      <c r="JOU2" s="339"/>
      <c r="JOV2" s="339"/>
      <c r="JOW2" s="339"/>
      <c r="JOX2" s="339"/>
      <c r="JOY2" s="339"/>
      <c r="JOZ2" s="339"/>
      <c r="JPA2" s="339"/>
      <c r="JPB2" s="339"/>
      <c r="JPC2" s="339"/>
      <c r="JPD2" s="339"/>
      <c r="JPE2" s="339"/>
      <c r="JPF2" s="339"/>
      <c r="JPG2" s="339"/>
      <c r="JPH2" s="339"/>
      <c r="JPI2" s="339"/>
      <c r="JPJ2" s="339"/>
      <c r="JPK2" s="339"/>
      <c r="JPL2" s="339"/>
      <c r="JPM2" s="339"/>
      <c r="JPN2" s="339"/>
      <c r="JPO2" s="339"/>
      <c r="JPP2" s="339"/>
      <c r="JPQ2" s="339"/>
      <c r="JPR2" s="339"/>
      <c r="JPS2" s="339"/>
      <c r="JPT2" s="339"/>
      <c r="JPU2" s="339"/>
      <c r="JPV2" s="339"/>
      <c r="JPW2" s="339"/>
      <c r="JPX2" s="339"/>
      <c r="JPY2" s="339"/>
      <c r="JPZ2" s="339"/>
      <c r="JQA2" s="339"/>
      <c r="JQB2" s="339"/>
      <c r="JQC2" s="339"/>
      <c r="JQD2" s="339"/>
      <c r="JQE2" s="339"/>
      <c r="JQF2" s="339"/>
      <c r="JQG2" s="339"/>
      <c r="JQH2" s="339"/>
      <c r="JQI2" s="339"/>
      <c r="JQJ2" s="339"/>
      <c r="JQK2" s="339"/>
      <c r="JQL2" s="339"/>
      <c r="JQM2" s="339"/>
      <c r="JQN2" s="339"/>
      <c r="JQO2" s="339"/>
      <c r="JQP2" s="339"/>
      <c r="JQQ2" s="339"/>
      <c r="JQR2" s="339"/>
      <c r="JQS2" s="339"/>
      <c r="JQT2" s="339"/>
      <c r="JQU2" s="339"/>
      <c r="JQV2" s="339"/>
      <c r="JQW2" s="339"/>
      <c r="JQX2" s="339"/>
      <c r="JQY2" s="339"/>
      <c r="JQZ2" s="339"/>
      <c r="JRA2" s="339"/>
      <c r="JRB2" s="339"/>
      <c r="JRC2" s="339"/>
      <c r="JRD2" s="339"/>
      <c r="JRE2" s="339"/>
      <c r="JRF2" s="339"/>
      <c r="JRG2" s="339"/>
      <c r="JRH2" s="339"/>
      <c r="JRI2" s="339"/>
      <c r="JRJ2" s="339"/>
      <c r="JRK2" s="339"/>
      <c r="JRL2" s="339"/>
      <c r="JRM2" s="339"/>
      <c r="JRN2" s="339"/>
      <c r="JRO2" s="339"/>
      <c r="JRP2" s="339"/>
      <c r="JRQ2" s="339"/>
      <c r="JRR2" s="339"/>
      <c r="JRS2" s="339"/>
      <c r="JRT2" s="339"/>
      <c r="JRU2" s="339"/>
      <c r="JRV2" s="339"/>
      <c r="JRW2" s="339"/>
      <c r="JRX2" s="339"/>
      <c r="JRY2" s="339"/>
      <c r="JRZ2" s="339"/>
      <c r="JSA2" s="339"/>
      <c r="JSB2" s="339"/>
      <c r="JSC2" s="339"/>
      <c r="JSD2" s="339"/>
      <c r="JSE2" s="339"/>
      <c r="JSF2" s="339"/>
      <c r="JSG2" s="339"/>
      <c r="JSH2" s="339"/>
      <c r="JSI2" s="339"/>
      <c r="JSJ2" s="339"/>
      <c r="JSK2" s="339"/>
      <c r="JSL2" s="339"/>
      <c r="JSM2" s="339"/>
      <c r="JSN2" s="339"/>
      <c r="JSO2" s="339"/>
      <c r="JSP2" s="339"/>
      <c r="JSQ2" s="339"/>
      <c r="JSR2" s="339"/>
      <c r="JSS2" s="339"/>
      <c r="JST2" s="339"/>
      <c r="JSU2" s="339"/>
      <c r="JSV2" s="339"/>
      <c r="JSW2" s="339"/>
      <c r="JSX2" s="339"/>
      <c r="JSY2" s="339"/>
      <c r="JSZ2" s="339"/>
      <c r="JTA2" s="339"/>
      <c r="JTB2" s="339"/>
      <c r="JTC2" s="339"/>
      <c r="JTD2" s="339"/>
      <c r="JTE2" s="339"/>
      <c r="JTF2" s="339"/>
      <c r="JTG2" s="339"/>
      <c r="JTH2" s="339"/>
      <c r="JTI2" s="339"/>
      <c r="JTJ2" s="339"/>
      <c r="JTK2" s="339"/>
      <c r="JTL2" s="339"/>
      <c r="JTM2" s="339"/>
      <c r="JTN2" s="339"/>
      <c r="JTO2" s="339"/>
      <c r="JTP2" s="339"/>
      <c r="JTQ2" s="339"/>
      <c r="JTR2" s="339"/>
      <c r="JTS2" s="339"/>
      <c r="JTT2" s="339"/>
      <c r="JTU2" s="339"/>
      <c r="JTV2" s="339"/>
      <c r="JTW2" s="339"/>
      <c r="JTX2" s="339"/>
      <c r="JTY2" s="339"/>
      <c r="JTZ2" s="339"/>
      <c r="JUA2" s="339"/>
      <c r="JUB2" s="339"/>
      <c r="JUC2" s="339"/>
      <c r="JUD2" s="339"/>
      <c r="JUE2" s="339"/>
      <c r="JUF2" s="339"/>
      <c r="JUG2" s="339"/>
      <c r="JUH2" s="339"/>
      <c r="JUI2" s="339"/>
      <c r="JUJ2" s="339"/>
      <c r="JUK2" s="339"/>
      <c r="JUL2" s="339"/>
      <c r="JUM2" s="339"/>
      <c r="JUN2" s="339"/>
      <c r="JUO2" s="339"/>
      <c r="JUP2" s="339"/>
      <c r="JUQ2" s="339"/>
      <c r="JUR2" s="339"/>
      <c r="JUS2" s="339"/>
      <c r="JUT2" s="339"/>
      <c r="JUU2" s="339"/>
      <c r="JUV2" s="339"/>
      <c r="JUW2" s="339"/>
      <c r="JUX2" s="339"/>
      <c r="JUY2" s="339"/>
      <c r="JUZ2" s="339"/>
      <c r="JVA2" s="339"/>
      <c r="JVB2" s="339"/>
      <c r="JVC2" s="339"/>
      <c r="JVD2" s="339"/>
      <c r="JVE2" s="339"/>
      <c r="JVF2" s="339"/>
      <c r="JVG2" s="339"/>
      <c r="JVH2" s="339"/>
      <c r="JVI2" s="339"/>
      <c r="JVJ2" s="339"/>
      <c r="JVK2" s="339"/>
      <c r="JVL2" s="339"/>
      <c r="JVM2" s="339"/>
      <c r="JVN2" s="339"/>
      <c r="JVO2" s="339"/>
      <c r="JVP2" s="339"/>
      <c r="JVQ2" s="339"/>
      <c r="JVR2" s="339"/>
      <c r="JVS2" s="339"/>
      <c r="JVT2" s="339"/>
      <c r="JVU2" s="339"/>
      <c r="JVV2" s="339"/>
      <c r="JVW2" s="339"/>
      <c r="JVX2" s="339"/>
      <c r="JVY2" s="339"/>
      <c r="JVZ2" s="339"/>
      <c r="JWA2" s="339"/>
      <c r="JWB2" s="339"/>
      <c r="JWC2" s="339"/>
      <c r="JWD2" s="339"/>
      <c r="JWE2" s="339"/>
      <c r="JWF2" s="339"/>
      <c r="JWG2" s="339"/>
      <c r="JWH2" s="339"/>
      <c r="JWI2" s="339"/>
      <c r="JWJ2" s="339"/>
      <c r="JWK2" s="339"/>
      <c r="JWL2" s="339"/>
      <c r="JWM2" s="339"/>
      <c r="JWN2" s="339"/>
      <c r="JWO2" s="339"/>
      <c r="JWP2" s="339"/>
      <c r="JWQ2" s="339"/>
      <c r="JWR2" s="339"/>
      <c r="JWS2" s="339"/>
      <c r="JWT2" s="339"/>
      <c r="JWU2" s="339"/>
      <c r="JWV2" s="339"/>
      <c r="JWW2" s="339"/>
      <c r="JWX2" s="339"/>
      <c r="JWY2" s="339"/>
      <c r="JWZ2" s="339"/>
      <c r="JXA2" s="339"/>
      <c r="JXB2" s="339"/>
      <c r="JXC2" s="339"/>
      <c r="JXD2" s="339"/>
      <c r="JXE2" s="339"/>
      <c r="JXF2" s="339"/>
      <c r="JXG2" s="339"/>
      <c r="JXH2" s="339"/>
      <c r="JXI2" s="339"/>
      <c r="JXJ2" s="339"/>
      <c r="JXK2" s="339"/>
      <c r="JXL2" s="339"/>
      <c r="JXM2" s="339"/>
      <c r="JXN2" s="339"/>
      <c r="JXO2" s="339"/>
      <c r="JXP2" s="339"/>
      <c r="JXQ2" s="339"/>
      <c r="JXR2" s="339"/>
      <c r="JXS2" s="339"/>
      <c r="JXT2" s="339"/>
      <c r="JXU2" s="339"/>
      <c r="JXV2" s="339"/>
      <c r="JXW2" s="339"/>
      <c r="JXX2" s="339"/>
      <c r="JXY2" s="339"/>
      <c r="JXZ2" s="339"/>
      <c r="JYA2" s="339"/>
      <c r="JYB2" s="339"/>
      <c r="JYC2" s="339"/>
      <c r="JYD2" s="339"/>
      <c r="JYE2" s="339"/>
      <c r="JYF2" s="339"/>
      <c r="JYG2" s="339"/>
      <c r="JYH2" s="339"/>
      <c r="JYI2" s="339"/>
      <c r="JYJ2" s="339"/>
      <c r="JYK2" s="339"/>
      <c r="JYL2" s="339"/>
      <c r="JYM2" s="339"/>
      <c r="JYN2" s="339"/>
      <c r="JYO2" s="339"/>
      <c r="JYP2" s="339"/>
      <c r="JYQ2" s="339"/>
      <c r="JYR2" s="339"/>
      <c r="JYS2" s="339"/>
      <c r="JYT2" s="339"/>
      <c r="JYU2" s="339"/>
      <c r="JYV2" s="339"/>
      <c r="JYW2" s="339"/>
      <c r="JYX2" s="339"/>
      <c r="JYY2" s="339"/>
      <c r="JYZ2" s="339"/>
      <c r="JZA2" s="339"/>
      <c r="JZB2" s="339"/>
      <c r="JZC2" s="339"/>
      <c r="JZD2" s="339"/>
      <c r="JZE2" s="339"/>
      <c r="JZF2" s="339"/>
      <c r="JZG2" s="339"/>
      <c r="JZH2" s="339"/>
      <c r="JZI2" s="339"/>
      <c r="JZJ2" s="339"/>
      <c r="JZK2" s="339"/>
      <c r="JZL2" s="339"/>
      <c r="JZM2" s="339"/>
      <c r="JZN2" s="339"/>
      <c r="JZO2" s="339"/>
      <c r="JZP2" s="339"/>
      <c r="JZQ2" s="339"/>
      <c r="JZR2" s="339"/>
      <c r="JZS2" s="339"/>
      <c r="JZT2" s="339"/>
      <c r="JZU2" s="339"/>
      <c r="JZV2" s="339"/>
      <c r="JZW2" s="339"/>
      <c r="JZX2" s="339"/>
      <c r="JZY2" s="339"/>
      <c r="JZZ2" s="339"/>
      <c r="KAA2" s="339"/>
      <c r="KAB2" s="339"/>
      <c r="KAC2" s="339"/>
      <c r="KAD2" s="339"/>
      <c r="KAE2" s="339"/>
      <c r="KAF2" s="339"/>
      <c r="KAG2" s="339"/>
      <c r="KAH2" s="339"/>
      <c r="KAI2" s="339"/>
      <c r="KAJ2" s="339"/>
      <c r="KAK2" s="339"/>
      <c r="KAL2" s="339"/>
      <c r="KAM2" s="339"/>
      <c r="KAN2" s="339"/>
      <c r="KAO2" s="339"/>
      <c r="KAP2" s="339"/>
      <c r="KAQ2" s="339"/>
      <c r="KAR2" s="339"/>
      <c r="KAS2" s="339"/>
      <c r="KAT2" s="339"/>
      <c r="KAU2" s="339"/>
      <c r="KAV2" s="339"/>
      <c r="KAW2" s="339"/>
      <c r="KAX2" s="339"/>
      <c r="KAY2" s="339"/>
      <c r="KAZ2" s="339"/>
      <c r="KBA2" s="339"/>
      <c r="KBB2" s="339"/>
      <c r="KBC2" s="339"/>
      <c r="KBD2" s="339"/>
      <c r="KBE2" s="339"/>
      <c r="KBF2" s="339"/>
      <c r="KBG2" s="339"/>
      <c r="KBH2" s="339"/>
      <c r="KBI2" s="339"/>
      <c r="KBJ2" s="339"/>
      <c r="KBK2" s="339"/>
      <c r="KBL2" s="339"/>
      <c r="KBM2" s="339"/>
      <c r="KBN2" s="339"/>
      <c r="KBO2" s="339"/>
      <c r="KBP2" s="339"/>
      <c r="KBQ2" s="339"/>
      <c r="KBR2" s="339"/>
      <c r="KBS2" s="339"/>
      <c r="KBT2" s="339"/>
      <c r="KBU2" s="339"/>
      <c r="KBV2" s="339"/>
      <c r="KBW2" s="339"/>
      <c r="KBX2" s="339"/>
      <c r="KBY2" s="339"/>
      <c r="KBZ2" s="339"/>
      <c r="KCA2" s="339"/>
      <c r="KCB2" s="339"/>
      <c r="KCC2" s="339"/>
      <c r="KCD2" s="339"/>
      <c r="KCE2" s="339"/>
      <c r="KCF2" s="339"/>
      <c r="KCG2" s="339"/>
      <c r="KCH2" s="339"/>
      <c r="KCI2" s="339"/>
      <c r="KCJ2" s="339"/>
      <c r="KCK2" s="339"/>
      <c r="KCL2" s="339"/>
      <c r="KCM2" s="339"/>
      <c r="KCN2" s="339"/>
      <c r="KCO2" s="339"/>
      <c r="KCP2" s="339"/>
      <c r="KCQ2" s="339"/>
      <c r="KCR2" s="339"/>
      <c r="KCS2" s="339"/>
      <c r="KCT2" s="339"/>
      <c r="KCU2" s="339"/>
      <c r="KCV2" s="339"/>
      <c r="KCW2" s="339"/>
      <c r="KCX2" s="339"/>
      <c r="KCY2" s="339"/>
      <c r="KCZ2" s="339"/>
      <c r="KDA2" s="339"/>
      <c r="KDB2" s="339"/>
      <c r="KDC2" s="339"/>
      <c r="KDD2" s="339"/>
      <c r="KDE2" s="339"/>
      <c r="KDF2" s="339"/>
      <c r="KDG2" s="339"/>
      <c r="KDH2" s="339"/>
      <c r="KDI2" s="339"/>
      <c r="KDJ2" s="339"/>
      <c r="KDK2" s="339"/>
      <c r="KDL2" s="339"/>
      <c r="KDM2" s="339"/>
      <c r="KDN2" s="339"/>
      <c r="KDO2" s="339"/>
      <c r="KDP2" s="339"/>
      <c r="KDQ2" s="339"/>
      <c r="KDR2" s="339"/>
      <c r="KDS2" s="339"/>
      <c r="KDT2" s="339"/>
      <c r="KDU2" s="339"/>
      <c r="KDV2" s="339"/>
      <c r="KDW2" s="339"/>
      <c r="KDX2" s="339"/>
      <c r="KDY2" s="339"/>
      <c r="KDZ2" s="339"/>
      <c r="KEA2" s="339"/>
      <c r="KEB2" s="339"/>
      <c r="KEC2" s="339"/>
      <c r="KED2" s="339"/>
      <c r="KEE2" s="339"/>
      <c r="KEF2" s="339"/>
      <c r="KEG2" s="339"/>
      <c r="KEH2" s="339"/>
      <c r="KEI2" s="339"/>
      <c r="KEJ2" s="339"/>
      <c r="KEK2" s="339"/>
      <c r="KEL2" s="339"/>
      <c r="KEM2" s="339"/>
      <c r="KEN2" s="339"/>
      <c r="KEO2" s="339"/>
      <c r="KEP2" s="339"/>
      <c r="KEQ2" s="339"/>
      <c r="KER2" s="339"/>
      <c r="KES2" s="339"/>
      <c r="KET2" s="339"/>
      <c r="KEU2" s="339"/>
      <c r="KEV2" s="339"/>
      <c r="KEW2" s="339"/>
      <c r="KEX2" s="339"/>
      <c r="KEY2" s="339"/>
      <c r="KEZ2" s="339"/>
      <c r="KFA2" s="339"/>
      <c r="KFB2" s="339"/>
      <c r="KFC2" s="339"/>
      <c r="KFD2" s="339"/>
      <c r="KFE2" s="339"/>
      <c r="KFF2" s="339"/>
      <c r="KFG2" s="339"/>
      <c r="KFH2" s="339"/>
      <c r="KFI2" s="339"/>
      <c r="KFJ2" s="339"/>
      <c r="KFK2" s="339"/>
      <c r="KFL2" s="339"/>
      <c r="KFM2" s="339"/>
      <c r="KFN2" s="339"/>
      <c r="KFO2" s="339"/>
      <c r="KFP2" s="339"/>
      <c r="KFQ2" s="339"/>
      <c r="KFR2" s="339"/>
      <c r="KFS2" s="339"/>
      <c r="KFT2" s="339"/>
      <c r="KFU2" s="339"/>
      <c r="KFV2" s="339"/>
      <c r="KFW2" s="339"/>
      <c r="KFX2" s="339"/>
      <c r="KFY2" s="339"/>
      <c r="KFZ2" s="339"/>
      <c r="KGA2" s="339"/>
      <c r="KGB2" s="339"/>
      <c r="KGC2" s="339"/>
      <c r="KGD2" s="339"/>
      <c r="KGE2" s="339"/>
      <c r="KGF2" s="339"/>
      <c r="KGG2" s="339"/>
      <c r="KGH2" s="339"/>
      <c r="KGI2" s="339"/>
      <c r="KGJ2" s="339"/>
      <c r="KGK2" s="339"/>
      <c r="KGL2" s="339"/>
      <c r="KGM2" s="339"/>
      <c r="KGN2" s="339"/>
      <c r="KGO2" s="339"/>
      <c r="KGP2" s="339"/>
      <c r="KGQ2" s="339"/>
      <c r="KGR2" s="339"/>
      <c r="KGS2" s="339"/>
      <c r="KGT2" s="339"/>
      <c r="KGU2" s="339"/>
      <c r="KGV2" s="339"/>
      <c r="KGW2" s="339"/>
      <c r="KGX2" s="339"/>
      <c r="KGY2" s="339"/>
      <c r="KGZ2" s="339"/>
      <c r="KHA2" s="339"/>
      <c r="KHB2" s="339"/>
      <c r="KHC2" s="339"/>
      <c r="KHD2" s="339"/>
      <c r="KHE2" s="339"/>
      <c r="KHF2" s="339"/>
      <c r="KHG2" s="339"/>
      <c r="KHH2" s="339"/>
      <c r="KHI2" s="339"/>
      <c r="KHJ2" s="339"/>
      <c r="KHK2" s="339"/>
      <c r="KHL2" s="339"/>
      <c r="KHM2" s="339"/>
      <c r="KHN2" s="339"/>
      <c r="KHO2" s="339"/>
      <c r="KHP2" s="339"/>
      <c r="KHQ2" s="339"/>
      <c r="KHR2" s="339"/>
      <c r="KHS2" s="339"/>
      <c r="KHT2" s="339"/>
      <c r="KHU2" s="339"/>
      <c r="KHV2" s="339"/>
      <c r="KHW2" s="339"/>
      <c r="KHX2" s="339"/>
      <c r="KHY2" s="339"/>
      <c r="KHZ2" s="339"/>
      <c r="KIA2" s="339"/>
      <c r="KIB2" s="339"/>
      <c r="KIC2" s="339"/>
      <c r="KID2" s="339"/>
      <c r="KIE2" s="339"/>
      <c r="KIF2" s="339"/>
      <c r="KIG2" s="339"/>
      <c r="KIH2" s="339"/>
      <c r="KII2" s="339"/>
      <c r="KIJ2" s="339"/>
      <c r="KIK2" s="339"/>
      <c r="KIL2" s="339"/>
      <c r="KIM2" s="339"/>
      <c r="KIN2" s="339"/>
      <c r="KIO2" s="339"/>
      <c r="KIP2" s="339"/>
      <c r="KIQ2" s="339"/>
      <c r="KIR2" s="339"/>
      <c r="KIS2" s="339"/>
      <c r="KIT2" s="339"/>
      <c r="KIU2" s="339"/>
      <c r="KIV2" s="339"/>
      <c r="KIW2" s="339"/>
      <c r="KIX2" s="339"/>
      <c r="KIY2" s="339"/>
      <c r="KIZ2" s="339"/>
      <c r="KJA2" s="339"/>
      <c r="KJB2" s="339"/>
      <c r="KJC2" s="339"/>
      <c r="KJD2" s="339"/>
      <c r="KJE2" s="339"/>
      <c r="KJF2" s="339"/>
      <c r="KJG2" s="339"/>
      <c r="KJH2" s="339"/>
      <c r="KJI2" s="339"/>
      <c r="KJJ2" s="339"/>
      <c r="KJK2" s="339"/>
      <c r="KJL2" s="339"/>
      <c r="KJM2" s="339"/>
      <c r="KJN2" s="339"/>
      <c r="KJO2" s="339"/>
      <c r="KJP2" s="339"/>
      <c r="KJQ2" s="339"/>
      <c r="KJR2" s="339"/>
      <c r="KJS2" s="339"/>
      <c r="KJT2" s="339"/>
      <c r="KJU2" s="339"/>
      <c r="KJV2" s="339"/>
      <c r="KJW2" s="339"/>
      <c r="KJX2" s="339"/>
      <c r="KJY2" s="339"/>
      <c r="KJZ2" s="339"/>
      <c r="KKA2" s="339"/>
      <c r="KKB2" s="339"/>
      <c r="KKC2" s="339"/>
      <c r="KKD2" s="339"/>
      <c r="KKE2" s="339"/>
      <c r="KKF2" s="339"/>
      <c r="KKG2" s="339"/>
      <c r="KKH2" s="339"/>
      <c r="KKI2" s="339"/>
      <c r="KKJ2" s="339"/>
      <c r="KKK2" s="339"/>
      <c r="KKL2" s="339"/>
      <c r="KKM2" s="339"/>
      <c r="KKN2" s="339"/>
      <c r="KKO2" s="339"/>
      <c r="KKP2" s="339"/>
      <c r="KKQ2" s="339"/>
      <c r="KKR2" s="339"/>
      <c r="KKS2" s="339"/>
      <c r="KKT2" s="339"/>
      <c r="KKU2" s="339"/>
      <c r="KKV2" s="339"/>
      <c r="KKW2" s="339"/>
      <c r="KKX2" s="339"/>
      <c r="KKY2" s="339"/>
      <c r="KKZ2" s="339"/>
      <c r="KLA2" s="339"/>
      <c r="KLB2" s="339"/>
      <c r="KLC2" s="339"/>
      <c r="KLD2" s="339"/>
      <c r="KLE2" s="339"/>
      <c r="KLF2" s="339"/>
      <c r="KLG2" s="339"/>
      <c r="KLH2" s="339"/>
      <c r="KLI2" s="339"/>
      <c r="KLJ2" s="339"/>
      <c r="KLK2" s="339"/>
      <c r="KLL2" s="339"/>
      <c r="KLM2" s="339"/>
      <c r="KLN2" s="339"/>
      <c r="KLO2" s="339"/>
      <c r="KLP2" s="339"/>
      <c r="KLQ2" s="339"/>
      <c r="KLR2" s="339"/>
      <c r="KLS2" s="339"/>
      <c r="KLT2" s="339"/>
      <c r="KLU2" s="339"/>
      <c r="KLV2" s="339"/>
      <c r="KLW2" s="339"/>
      <c r="KLX2" s="339"/>
      <c r="KLY2" s="339"/>
      <c r="KLZ2" s="339"/>
      <c r="KMA2" s="339"/>
      <c r="KMB2" s="339"/>
      <c r="KMC2" s="339"/>
      <c r="KMD2" s="339"/>
      <c r="KME2" s="339"/>
      <c r="KMF2" s="339"/>
      <c r="KMG2" s="339"/>
      <c r="KMH2" s="339"/>
      <c r="KMI2" s="339"/>
      <c r="KMJ2" s="339"/>
      <c r="KMK2" s="339"/>
      <c r="KML2" s="339"/>
      <c r="KMM2" s="339"/>
      <c r="KMN2" s="339"/>
      <c r="KMO2" s="339"/>
      <c r="KMP2" s="339"/>
      <c r="KMQ2" s="339"/>
      <c r="KMR2" s="339"/>
      <c r="KMS2" s="339"/>
      <c r="KMT2" s="339"/>
      <c r="KMU2" s="339"/>
      <c r="KMV2" s="339"/>
      <c r="KMW2" s="339"/>
      <c r="KMX2" s="339"/>
      <c r="KMY2" s="339"/>
      <c r="KMZ2" s="339"/>
      <c r="KNA2" s="339"/>
      <c r="KNB2" s="339"/>
      <c r="KNC2" s="339"/>
      <c r="KND2" s="339"/>
      <c r="KNE2" s="339"/>
      <c r="KNF2" s="339"/>
      <c r="KNG2" s="339"/>
      <c r="KNH2" s="339"/>
      <c r="KNI2" s="339"/>
      <c r="KNJ2" s="339"/>
      <c r="KNK2" s="339"/>
      <c r="KNL2" s="339"/>
      <c r="KNM2" s="339"/>
      <c r="KNN2" s="339"/>
      <c r="KNO2" s="339"/>
      <c r="KNP2" s="339"/>
      <c r="KNQ2" s="339"/>
      <c r="KNR2" s="339"/>
      <c r="KNS2" s="339"/>
      <c r="KNT2" s="339"/>
      <c r="KNU2" s="339"/>
      <c r="KNV2" s="339"/>
      <c r="KNW2" s="339"/>
      <c r="KNX2" s="339"/>
      <c r="KNY2" s="339"/>
      <c r="KNZ2" s="339"/>
      <c r="KOA2" s="339"/>
      <c r="KOB2" s="339"/>
      <c r="KOC2" s="339"/>
      <c r="KOD2" s="339"/>
      <c r="KOE2" s="339"/>
      <c r="KOF2" s="339"/>
      <c r="KOG2" s="339"/>
      <c r="KOH2" s="339"/>
      <c r="KOI2" s="339"/>
      <c r="KOJ2" s="339"/>
      <c r="KOK2" s="339"/>
      <c r="KOL2" s="339"/>
      <c r="KOM2" s="339"/>
      <c r="KON2" s="339"/>
      <c r="KOO2" s="339"/>
      <c r="KOP2" s="339"/>
      <c r="KOQ2" s="339"/>
      <c r="KOR2" s="339"/>
      <c r="KOS2" s="339"/>
      <c r="KOT2" s="339"/>
      <c r="KOU2" s="339"/>
      <c r="KOV2" s="339"/>
      <c r="KOW2" s="339"/>
      <c r="KOX2" s="339"/>
      <c r="KOY2" s="339"/>
      <c r="KOZ2" s="339"/>
      <c r="KPA2" s="339"/>
      <c r="KPB2" s="339"/>
      <c r="KPC2" s="339"/>
      <c r="KPD2" s="339"/>
      <c r="KPE2" s="339"/>
      <c r="KPF2" s="339"/>
      <c r="KPG2" s="339"/>
      <c r="KPH2" s="339"/>
      <c r="KPI2" s="339"/>
      <c r="KPJ2" s="339"/>
      <c r="KPK2" s="339"/>
      <c r="KPL2" s="339"/>
      <c r="KPM2" s="339"/>
      <c r="KPN2" s="339"/>
      <c r="KPO2" s="339"/>
      <c r="KPP2" s="339"/>
      <c r="KPQ2" s="339"/>
      <c r="KPR2" s="339"/>
      <c r="KPS2" s="339"/>
      <c r="KPT2" s="339"/>
      <c r="KPU2" s="339"/>
      <c r="KPV2" s="339"/>
      <c r="KPW2" s="339"/>
      <c r="KPX2" s="339"/>
      <c r="KPY2" s="339"/>
      <c r="KPZ2" s="339"/>
      <c r="KQA2" s="339"/>
      <c r="KQB2" s="339"/>
      <c r="KQC2" s="339"/>
      <c r="KQD2" s="339"/>
      <c r="KQE2" s="339"/>
      <c r="KQF2" s="339"/>
      <c r="KQG2" s="339"/>
      <c r="KQH2" s="339"/>
      <c r="KQI2" s="339"/>
      <c r="KQJ2" s="339"/>
      <c r="KQK2" s="339"/>
      <c r="KQL2" s="339"/>
      <c r="KQM2" s="339"/>
      <c r="KQN2" s="339"/>
      <c r="KQO2" s="339"/>
      <c r="KQP2" s="339"/>
      <c r="KQQ2" s="339"/>
      <c r="KQR2" s="339"/>
      <c r="KQS2" s="339"/>
      <c r="KQT2" s="339"/>
      <c r="KQU2" s="339"/>
      <c r="KQV2" s="339"/>
      <c r="KQW2" s="339"/>
      <c r="KQX2" s="339"/>
      <c r="KQY2" s="339"/>
      <c r="KQZ2" s="339"/>
      <c r="KRA2" s="339"/>
      <c r="KRB2" s="339"/>
      <c r="KRC2" s="339"/>
      <c r="KRD2" s="339"/>
      <c r="KRE2" s="339"/>
      <c r="KRF2" s="339"/>
      <c r="KRG2" s="339"/>
      <c r="KRH2" s="339"/>
      <c r="KRI2" s="339"/>
      <c r="KRJ2" s="339"/>
      <c r="KRK2" s="339"/>
      <c r="KRL2" s="339"/>
      <c r="KRM2" s="339"/>
      <c r="KRN2" s="339"/>
      <c r="KRO2" s="339"/>
      <c r="KRP2" s="339"/>
      <c r="KRQ2" s="339"/>
      <c r="KRR2" s="339"/>
      <c r="KRS2" s="339"/>
      <c r="KRT2" s="339"/>
      <c r="KRU2" s="339"/>
      <c r="KRV2" s="339"/>
      <c r="KRW2" s="339"/>
      <c r="KRX2" s="339"/>
      <c r="KRY2" s="339"/>
      <c r="KRZ2" s="339"/>
      <c r="KSA2" s="339"/>
      <c r="KSB2" s="339"/>
      <c r="KSC2" s="339"/>
      <c r="KSD2" s="339"/>
      <c r="KSE2" s="339"/>
      <c r="KSF2" s="339"/>
      <c r="KSG2" s="339"/>
      <c r="KSH2" s="339"/>
      <c r="KSI2" s="339"/>
      <c r="KSJ2" s="339"/>
      <c r="KSK2" s="339"/>
      <c r="KSL2" s="339"/>
      <c r="KSM2" s="339"/>
      <c r="KSN2" s="339"/>
      <c r="KSO2" s="339"/>
      <c r="KSP2" s="339"/>
      <c r="KSQ2" s="339"/>
      <c r="KSR2" s="339"/>
      <c r="KSS2" s="339"/>
      <c r="KST2" s="339"/>
      <c r="KSU2" s="339"/>
      <c r="KSV2" s="339"/>
      <c r="KSW2" s="339"/>
      <c r="KSX2" s="339"/>
      <c r="KSY2" s="339"/>
      <c r="KSZ2" s="339"/>
      <c r="KTA2" s="339"/>
      <c r="KTB2" s="339"/>
      <c r="KTC2" s="339"/>
      <c r="KTD2" s="339"/>
      <c r="KTE2" s="339"/>
      <c r="KTF2" s="339"/>
      <c r="KTG2" s="339"/>
      <c r="KTH2" s="339"/>
      <c r="KTI2" s="339"/>
      <c r="KTJ2" s="339"/>
      <c r="KTK2" s="339"/>
      <c r="KTL2" s="339"/>
      <c r="KTM2" s="339"/>
      <c r="KTN2" s="339"/>
      <c r="KTO2" s="339"/>
      <c r="KTP2" s="339"/>
      <c r="KTQ2" s="339"/>
      <c r="KTR2" s="339"/>
      <c r="KTS2" s="339"/>
      <c r="KTT2" s="339"/>
      <c r="KTU2" s="339"/>
      <c r="KTV2" s="339"/>
      <c r="KTW2" s="339"/>
      <c r="KTX2" s="339"/>
      <c r="KTY2" s="339"/>
      <c r="KTZ2" s="339"/>
      <c r="KUA2" s="339"/>
      <c r="KUB2" s="339"/>
      <c r="KUC2" s="339"/>
      <c r="KUD2" s="339"/>
      <c r="KUE2" s="339"/>
      <c r="KUF2" s="339"/>
      <c r="KUG2" s="339"/>
      <c r="KUH2" s="339"/>
      <c r="KUI2" s="339"/>
      <c r="KUJ2" s="339"/>
      <c r="KUK2" s="339"/>
      <c r="KUL2" s="339"/>
      <c r="KUM2" s="339"/>
      <c r="KUN2" s="339"/>
      <c r="KUO2" s="339"/>
      <c r="KUP2" s="339"/>
      <c r="KUQ2" s="339"/>
      <c r="KUR2" s="339"/>
      <c r="KUS2" s="339"/>
      <c r="KUT2" s="339"/>
      <c r="KUU2" s="339"/>
      <c r="KUV2" s="339"/>
      <c r="KUW2" s="339"/>
      <c r="KUX2" s="339"/>
      <c r="KUY2" s="339"/>
      <c r="KUZ2" s="339"/>
      <c r="KVA2" s="339"/>
      <c r="KVB2" s="339"/>
      <c r="KVC2" s="339"/>
      <c r="KVD2" s="339"/>
      <c r="KVE2" s="339"/>
      <c r="KVF2" s="339"/>
      <c r="KVG2" s="339"/>
      <c r="KVH2" s="339"/>
      <c r="KVI2" s="339"/>
      <c r="KVJ2" s="339"/>
      <c r="KVK2" s="339"/>
      <c r="KVL2" s="339"/>
      <c r="KVM2" s="339"/>
      <c r="KVN2" s="339"/>
      <c r="KVO2" s="339"/>
      <c r="KVP2" s="339"/>
      <c r="KVQ2" s="339"/>
      <c r="KVR2" s="339"/>
      <c r="KVS2" s="339"/>
      <c r="KVT2" s="339"/>
      <c r="KVU2" s="339"/>
      <c r="KVV2" s="339"/>
      <c r="KVW2" s="339"/>
      <c r="KVX2" s="339"/>
      <c r="KVY2" s="339"/>
      <c r="KVZ2" s="339"/>
      <c r="KWA2" s="339"/>
      <c r="KWB2" s="339"/>
      <c r="KWC2" s="339"/>
      <c r="KWD2" s="339"/>
      <c r="KWE2" s="339"/>
      <c r="KWF2" s="339"/>
      <c r="KWG2" s="339"/>
      <c r="KWH2" s="339"/>
      <c r="KWI2" s="339"/>
      <c r="KWJ2" s="339"/>
      <c r="KWK2" s="339"/>
      <c r="KWL2" s="339"/>
      <c r="KWM2" s="339"/>
      <c r="KWN2" s="339"/>
      <c r="KWO2" s="339"/>
      <c r="KWP2" s="339"/>
      <c r="KWQ2" s="339"/>
      <c r="KWR2" s="339"/>
      <c r="KWS2" s="339"/>
      <c r="KWT2" s="339"/>
      <c r="KWU2" s="339"/>
      <c r="KWV2" s="339"/>
      <c r="KWW2" s="339"/>
      <c r="KWX2" s="339"/>
      <c r="KWY2" s="339"/>
      <c r="KWZ2" s="339"/>
      <c r="KXA2" s="339"/>
      <c r="KXB2" s="339"/>
      <c r="KXC2" s="339"/>
      <c r="KXD2" s="339"/>
      <c r="KXE2" s="339"/>
      <c r="KXF2" s="339"/>
      <c r="KXG2" s="339"/>
      <c r="KXH2" s="339"/>
      <c r="KXI2" s="339"/>
      <c r="KXJ2" s="339"/>
      <c r="KXK2" s="339"/>
      <c r="KXL2" s="339"/>
      <c r="KXM2" s="339"/>
      <c r="KXN2" s="339"/>
      <c r="KXO2" s="339"/>
      <c r="KXP2" s="339"/>
      <c r="KXQ2" s="339"/>
      <c r="KXR2" s="339"/>
      <c r="KXS2" s="339"/>
      <c r="KXT2" s="339"/>
      <c r="KXU2" s="339"/>
      <c r="KXV2" s="339"/>
      <c r="KXW2" s="339"/>
      <c r="KXX2" s="339"/>
      <c r="KXY2" s="339"/>
      <c r="KXZ2" s="339"/>
      <c r="KYA2" s="339"/>
      <c r="KYB2" s="339"/>
      <c r="KYC2" s="339"/>
      <c r="KYD2" s="339"/>
      <c r="KYE2" s="339"/>
      <c r="KYF2" s="339"/>
      <c r="KYG2" s="339"/>
      <c r="KYH2" s="339"/>
      <c r="KYI2" s="339"/>
      <c r="KYJ2" s="339"/>
      <c r="KYK2" s="339"/>
      <c r="KYL2" s="339"/>
      <c r="KYM2" s="339"/>
      <c r="KYN2" s="339"/>
      <c r="KYO2" s="339"/>
      <c r="KYP2" s="339"/>
      <c r="KYQ2" s="339"/>
      <c r="KYR2" s="339"/>
      <c r="KYS2" s="339"/>
      <c r="KYT2" s="339"/>
      <c r="KYU2" s="339"/>
      <c r="KYV2" s="339"/>
      <c r="KYW2" s="339"/>
      <c r="KYX2" s="339"/>
      <c r="KYY2" s="339"/>
      <c r="KYZ2" s="339"/>
      <c r="KZA2" s="339"/>
      <c r="KZB2" s="339"/>
      <c r="KZC2" s="339"/>
      <c r="KZD2" s="339"/>
      <c r="KZE2" s="339"/>
      <c r="KZF2" s="339"/>
      <c r="KZG2" s="339"/>
      <c r="KZH2" s="339"/>
      <c r="KZI2" s="339"/>
      <c r="KZJ2" s="339"/>
      <c r="KZK2" s="339"/>
      <c r="KZL2" s="339"/>
      <c r="KZM2" s="339"/>
      <c r="KZN2" s="339"/>
      <c r="KZO2" s="339"/>
      <c r="KZP2" s="339"/>
      <c r="KZQ2" s="339"/>
      <c r="KZR2" s="339"/>
      <c r="KZS2" s="339"/>
      <c r="KZT2" s="339"/>
      <c r="KZU2" s="339"/>
      <c r="KZV2" s="339"/>
      <c r="KZW2" s="339"/>
      <c r="KZX2" s="339"/>
      <c r="KZY2" s="339"/>
      <c r="KZZ2" s="339"/>
      <c r="LAA2" s="339"/>
      <c r="LAB2" s="339"/>
      <c r="LAC2" s="339"/>
      <c r="LAD2" s="339"/>
      <c r="LAE2" s="339"/>
      <c r="LAF2" s="339"/>
      <c r="LAG2" s="339"/>
      <c r="LAH2" s="339"/>
      <c r="LAI2" s="339"/>
      <c r="LAJ2" s="339"/>
      <c r="LAK2" s="339"/>
      <c r="LAL2" s="339"/>
      <c r="LAM2" s="339"/>
      <c r="LAN2" s="339"/>
      <c r="LAO2" s="339"/>
      <c r="LAP2" s="339"/>
      <c r="LAQ2" s="339"/>
      <c r="LAR2" s="339"/>
      <c r="LAS2" s="339"/>
      <c r="LAT2" s="339"/>
      <c r="LAU2" s="339"/>
      <c r="LAV2" s="339"/>
      <c r="LAW2" s="339"/>
      <c r="LAX2" s="339"/>
      <c r="LAY2" s="339"/>
      <c r="LAZ2" s="339"/>
      <c r="LBA2" s="339"/>
      <c r="LBB2" s="339"/>
      <c r="LBC2" s="339"/>
      <c r="LBD2" s="339"/>
      <c r="LBE2" s="339"/>
      <c r="LBF2" s="339"/>
      <c r="LBG2" s="339"/>
      <c r="LBH2" s="339"/>
      <c r="LBI2" s="339"/>
      <c r="LBJ2" s="339"/>
      <c r="LBK2" s="339"/>
      <c r="LBL2" s="339"/>
      <c r="LBM2" s="339"/>
      <c r="LBN2" s="339"/>
      <c r="LBO2" s="339"/>
      <c r="LBP2" s="339"/>
      <c r="LBQ2" s="339"/>
      <c r="LBR2" s="339"/>
      <c r="LBS2" s="339"/>
      <c r="LBT2" s="339"/>
      <c r="LBU2" s="339"/>
      <c r="LBV2" s="339"/>
      <c r="LBW2" s="339"/>
      <c r="LBX2" s="339"/>
      <c r="LBY2" s="339"/>
      <c r="LBZ2" s="339"/>
      <c r="LCA2" s="339"/>
      <c r="LCB2" s="339"/>
      <c r="LCC2" s="339"/>
      <c r="LCD2" s="339"/>
      <c r="LCE2" s="339"/>
      <c r="LCF2" s="339"/>
      <c r="LCG2" s="339"/>
      <c r="LCH2" s="339"/>
      <c r="LCI2" s="339"/>
      <c r="LCJ2" s="339"/>
      <c r="LCK2" s="339"/>
      <c r="LCL2" s="339"/>
      <c r="LCM2" s="339"/>
      <c r="LCN2" s="339"/>
      <c r="LCO2" s="339"/>
      <c r="LCP2" s="339"/>
      <c r="LCQ2" s="339"/>
      <c r="LCR2" s="339"/>
      <c r="LCS2" s="339"/>
      <c r="LCT2" s="339"/>
      <c r="LCU2" s="339"/>
      <c r="LCV2" s="339"/>
      <c r="LCW2" s="339"/>
      <c r="LCX2" s="339"/>
      <c r="LCY2" s="339"/>
      <c r="LCZ2" s="339"/>
      <c r="LDA2" s="339"/>
      <c r="LDB2" s="339"/>
      <c r="LDC2" s="339"/>
      <c r="LDD2" s="339"/>
      <c r="LDE2" s="339"/>
      <c r="LDF2" s="339"/>
      <c r="LDG2" s="339"/>
      <c r="LDH2" s="339"/>
      <c r="LDI2" s="339"/>
      <c r="LDJ2" s="339"/>
      <c r="LDK2" s="339"/>
      <c r="LDL2" s="339"/>
      <c r="LDM2" s="339"/>
      <c r="LDN2" s="339"/>
      <c r="LDO2" s="339"/>
      <c r="LDP2" s="339"/>
      <c r="LDQ2" s="339"/>
      <c r="LDR2" s="339"/>
      <c r="LDS2" s="339"/>
      <c r="LDT2" s="339"/>
      <c r="LDU2" s="339"/>
      <c r="LDV2" s="339"/>
      <c r="LDW2" s="339"/>
      <c r="LDX2" s="339"/>
      <c r="LDY2" s="339"/>
      <c r="LDZ2" s="339"/>
      <c r="LEA2" s="339"/>
      <c r="LEB2" s="339"/>
      <c r="LEC2" s="339"/>
      <c r="LED2" s="339"/>
      <c r="LEE2" s="339"/>
      <c r="LEF2" s="339"/>
      <c r="LEG2" s="339"/>
      <c r="LEH2" s="339"/>
      <c r="LEI2" s="339"/>
      <c r="LEJ2" s="339"/>
      <c r="LEK2" s="339"/>
      <c r="LEL2" s="339"/>
      <c r="LEM2" s="339"/>
      <c r="LEN2" s="339"/>
      <c r="LEO2" s="339"/>
      <c r="LEP2" s="339"/>
      <c r="LEQ2" s="339"/>
      <c r="LER2" s="339"/>
      <c r="LES2" s="339"/>
      <c r="LET2" s="339"/>
      <c r="LEU2" s="339"/>
      <c r="LEV2" s="339"/>
      <c r="LEW2" s="339"/>
      <c r="LEX2" s="339"/>
      <c r="LEY2" s="339"/>
      <c r="LEZ2" s="339"/>
      <c r="LFA2" s="339"/>
      <c r="LFB2" s="339"/>
      <c r="LFC2" s="339"/>
      <c r="LFD2" s="339"/>
      <c r="LFE2" s="339"/>
      <c r="LFF2" s="339"/>
      <c r="LFG2" s="339"/>
      <c r="LFH2" s="339"/>
      <c r="LFI2" s="339"/>
      <c r="LFJ2" s="339"/>
      <c r="LFK2" s="339"/>
      <c r="LFL2" s="339"/>
      <c r="LFM2" s="339"/>
      <c r="LFN2" s="339"/>
      <c r="LFO2" s="339"/>
      <c r="LFP2" s="339"/>
      <c r="LFQ2" s="339"/>
      <c r="LFR2" s="339"/>
      <c r="LFS2" s="339"/>
      <c r="LFT2" s="339"/>
      <c r="LFU2" s="339"/>
      <c r="LFV2" s="339"/>
      <c r="LFW2" s="339"/>
      <c r="LFX2" s="339"/>
      <c r="LFY2" s="339"/>
      <c r="LFZ2" s="339"/>
      <c r="LGA2" s="339"/>
      <c r="LGB2" s="339"/>
      <c r="LGC2" s="339"/>
      <c r="LGD2" s="339"/>
      <c r="LGE2" s="339"/>
      <c r="LGF2" s="339"/>
      <c r="LGG2" s="339"/>
      <c r="LGH2" s="339"/>
      <c r="LGI2" s="339"/>
      <c r="LGJ2" s="339"/>
      <c r="LGK2" s="339"/>
      <c r="LGL2" s="339"/>
      <c r="LGM2" s="339"/>
      <c r="LGN2" s="339"/>
      <c r="LGO2" s="339"/>
      <c r="LGP2" s="339"/>
      <c r="LGQ2" s="339"/>
      <c r="LGR2" s="339"/>
      <c r="LGS2" s="339"/>
      <c r="LGT2" s="339"/>
      <c r="LGU2" s="339"/>
      <c r="LGV2" s="339"/>
      <c r="LGW2" s="339"/>
      <c r="LGX2" s="339"/>
      <c r="LGY2" s="339"/>
      <c r="LGZ2" s="339"/>
      <c r="LHA2" s="339"/>
      <c r="LHB2" s="339"/>
      <c r="LHC2" s="339"/>
      <c r="LHD2" s="339"/>
      <c r="LHE2" s="339"/>
      <c r="LHF2" s="339"/>
      <c r="LHG2" s="339"/>
      <c r="LHH2" s="339"/>
      <c r="LHI2" s="339"/>
      <c r="LHJ2" s="339"/>
      <c r="LHK2" s="339"/>
      <c r="LHL2" s="339"/>
      <c r="LHM2" s="339"/>
      <c r="LHN2" s="339"/>
      <c r="LHO2" s="339"/>
      <c r="LHP2" s="339"/>
      <c r="LHQ2" s="339"/>
      <c r="LHR2" s="339"/>
      <c r="LHS2" s="339"/>
      <c r="LHT2" s="339"/>
      <c r="LHU2" s="339"/>
      <c r="LHV2" s="339"/>
      <c r="LHW2" s="339"/>
      <c r="LHX2" s="339"/>
      <c r="LHY2" s="339"/>
      <c r="LHZ2" s="339"/>
      <c r="LIA2" s="339"/>
      <c r="LIB2" s="339"/>
      <c r="LIC2" s="339"/>
      <c r="LID2" s="339"/>
      <c r="LIE2" s="339"/>
      <c r="LIF2" s="339"/>
      <c r="LIG2" s="339"/>
      <c r="LIH2" s="339"/>
      <c r="LII2" s="339"/>
      <c r="LIJ2" s="339"/>
      <c r="LIK2" s="339"/>
      <c r="LIL2" s="339"/>
      <c r="LIM2" s="339"/>
      <c r="LIN2" s="339"/>
      <c r="LIO2" s="339"/>
      <c r="LIP2" s="339"/>
      <c r="LIQ2" s="339"/>
      <c r="LIR2" s="339"/>
      <c r="LIS2" s="339"/>
      <c r="LIT2" s="339"/>
      <c r="LIU2" s="339"/>
      <c r="LIV2" s="339"/>
      <c r="LIW2" s="339"/>
      <c r="LIX2" s="339"/>
      <c r="LIY2" s="339"/>
      <c r="LIZ2" s="339"/>
      <c r="LJA2" s="339"/>
      <c r="LJB2" s="339"/>
      <c r="LJC2" s="339"/>
      <c r="LJD2" s="339"/>
      <c r="LJE2" s="339"/>
      <c r="LJF2" s="339"/>
      <c r="LJG2" s="339"/>
      <c r="LJH2" s="339"/>
      <c r="LJI2" s="339"/>
      <c r="LJJ2" s="339"/>
      <c r="LJK2" s="339"/>
      <c r="LJL2" s="339"/>
      <c r="LJM2" s="339"/>
      <c r="LJN2" s="339"/>
      <c r="LJO2" s="339"/>
      <c r="LJP2" s="339"/>
      <c r="LJQ2" s="339"/>
      <c r="LJR2" s="339"/>
      <c r="LJS2" s="339"/>
      <c r="LJT2" s="339"/>
      <c r="LJU2" s="339"/>
      <c r="LJV2" s="339"/>
      <c r="LJW2" s="339"/>
      <c r="LJX2" s="339"/>
      <c r="LJY2" s="339"/>
      <c r="LJZ2" s="339"/>
      <c r="LKA2" s="339"/>
      <c r="LKB2" s="339"/>
      <c r="LKC2" s="339"/>
      <c r="LKD2" s="339"/>
      <c r="LKE2" s="339"/>
      <c r="LKF2" s="339"/>
      <c r="LKG2" s="339"/>
      <c r="LKH2" s="339"/>
      <c r="LKI2" s="339"/>
      <c r="LKJ2" s="339"/>
      <c r="LKK2" s="339"/>
      <c r="LKL2" s="339"/>
      <c r="LKM2" s="339"/>
      <c r="LKN2" s="339"/>
      <c r="LKO2" s="339"/>
      <c r="LKP2" s="339"/>
      <c r="LKQ2" s="339"/>
      <c r="LKR2" s="339"/>
      <c r="LKS2" s="339"/>
      <c r="LKT2" s="339"/>
      <c r="LKU2" s="339"/>
      <c r="LKV2" s="339"/>
      <c r="LKW2" s="339"/>
      <c r="LKX2" s="339"/>
      <c r="LKY2" s="339"/>
      <c r="LKZ2" s="339"/>
      <c r="LLA2" s="339"/>
      <c r="LLB2" s="339"/>
      <c r="LLC2" s="339"/>
      <c r="LLD2" s="339"/>
      <c r="LLE2" s="339"/>
      <c r="LLF2" s="339"/>
      <c r="LLG2" s="339"/>
      <c r="LLH2" s="339"/>
      <c r="LLI2" s="339"/>
      <c r="LLJ2" s="339"/>
      <c r="LLK2" s="339"/>
      <c r="LLL2" s="339"/>
      <c r="LLM2" s="339"/>
      <c r="LLN2" s="339"/>
      <c r="LLO2" s="339"/>
      <c r="LLP2" s="339"/>
      <c r="LLQ2" s="339"/>
      <c r="LLR2" s="339"/>
      <c r="LLS2" s="339"/>
      <c r="LLT2" s="339"/>
      <c r="LLU2" s="339"/>
      <c r="LLV2" s="339"/>
      <c r="LLW2" s="339"/>
      <c r="LLX2" s="339"/>
      <c r="LLY2" s="339"/>
      <c r="LLZ2" s="339"/>
      <c r="LMA2" s="339"/>
      <c r="LMB2" s="339"/>
      <c r="LMC2" s="339"/>
      <c r="LMD2" s="339"/>
      <c r="LME2" s="339"/>
      <c r="LMF2" s="339"/>
      <c r="LMG2" s="339"/>
      <c r="LMH2" s="339"/>
      <c r="LMI2" s="339"/>
      <c r="LMJ2" s="339"/>
      <c r="LMK2" s="339"/>
      <c r="LML2" s="339"/>
      <c r="LMM2" s="339"/>
      <c r="LMN2" s="339"/>
      <c r="LMO2" s="339"/>
      <c r="LMP2" s="339"/>
      <c r="LMQ2" s="339"/>
      <c r="LMR2" s="339"/>
      <c r="LMS2" s="339"/>
      <c r="LMT2" s="339"/>
      <c r="LMU2" s="339"/>
      <c r="LMV2" s="339"/>
      <c r="LMW2" s="339"/>
      <c r="LMX2" s="339"/>
      <c r="LMY2" s="339"/>
      <c r="LMZ2" s="339"/>
      <c r="LNA2" s="339"/>
      <c r="LNB2" s="339"/>
      <c r="LNC2" s="339"/>
      <c r="LND2" s="339"/>
      <c r="LNE2" s="339"/>
      <c r="LNF2" s="339"/>
      <c r="LNG2" s="339"/>
      <c r="LNH2" s="339"/>
      <c r="LNI2" s="339"/>
      <c r="LNJ2" s="339"/>
      <c r="LNK2" s="339"/>
      <c r="LNL2" s="339"/>
      <c r="LNM2" s="339"/>
      <c r="LNN2" s="339"/>
      <c r="LNO2" s="339"/>
      <c r="LNP2" s="339"/>
      <c r="LNQ2" s="339"/>
      <c r="LNR2" s="339"/>
      <c r="LNS2" s="339"/>
      <c r="LNT2" s="339"/>
      <c r="LNU2" s="339"/>
      <c r="LNV2" s="339"/>
      <c r="LNW2" s="339"/>
      <c r="LNX2" s="339"/>
      <c r="LNY2" s="339"/>
      <c r="LNZ2" s="339"/>
      <c r="LOA2" s="339"/>
      <c r="LOB2" s="339"/>
      <c r="LOC2" s="339"/>
      <c r="LOD2" s="339"/>
      <c r="LOE2" s="339"/>
      <c r="LOF2" s="339"/>
      <c r="LOG2" s="339"/>
      <c r="LOH2" s="339"/>
      <c r="LOI2" s="339"/>
      <c r="LOJ2" s="339"/>
      <c r="LOK2" s="339"/>
      <c r="LOL2" s="339"/>
      <c r="LOM2" s="339"/>
      <c r="LON2" s="339"/>
      <c r="LOO2" s="339"/>
      <c r="LOP2" s="339"/>
      <c r="LOQ2" s="339"/>
      <c r="LOR2" s="339"/>
      <c r="LOS2" s="339"/>
      <c r="LOT2" s="339"/>
      <c r="LOU2" s="339"/>
      <c r="LOV2" s="339"/>
      <c r="LOW2" s="339"/>
      <c r="LOX2" s="339"/>
      <c r="LOY2" s="339"/>
      <c r="LOZ2" s="339"/>
      <c r="LPA2" s="339"/>
      <c r="LPB2" s="339"/>
      <c r="LPC2" s="339"/>
      <c r="LPD2" s="339"/>
      <c r="LPE2" s="339"/>
      <c r="LPF2" s="339"/>
      <c r="LPG2" s="339"/>
      <c r="LPH2" s="339"/>
      <c r="LPI2" s="339"/>
      <c r="LPJ2" s="339"/>
      <c r="LPK2" s="339"/>
      <c r="LPL2" s="339"/>
      <c r="LPM2" s="339"/>
      <c r="LPN2" s="339"/>
      <c r="LPO2" s="339"/>
      <c r="LPP2" s="339"/>
      <c r="LPQ2" s="339"/>
      <c r="LPR2" s="339"/>
      <c r="LPS2" s="339"/>
      <c r="LPT2" s="339"/>
      <c r="LPU2" s="339"/>
      <c r="LPV2" s="339"/>
      <c r="LPW2" s="339"/>
      <c r="LPX2" s="339"/>
      <c r="LPY2" s="339"/>
      <c r="LPZ2" s="339"/>
      <c r="LQA2" s="339"/>
      <c r="LQB2" s="339"/>
      <c r="LQC2" s="339"/>
      <c r="LQD2" s="339"/>
      <c r="LQE2" s="339"/>
      <c r="LQF2" s="339"/>
      <c r="LQG2" s="339"/>
      <c r="LQH2" s="339"/>
      <c r="LQI2" s="339"/>
      <c r="LQJ2" s="339"/>
      <c r="LQK2" s="339"/>
      <c r="LQL2" s="339"/>
      <c r="LQM2" s="339"/>
      <c r="LQN2" s="339"/>
      <c r="LQO2" s="339"/>
      <c r="LQP2" s="339"/>
      <c r="LQQ2" s="339"/>
      <c r="LQR2" s="339"/>
      <c r="LQS2" s="339"/>
      <c r="LQT2" s="339"/>
      <c r="LQU2" s="339"/>
      <c r="LQV2" s="339"/>
      <c r="LQW2" s="339"/>
      <c r="LQX2" s="339"/>
      <c r="LQY2" s="339"/>
      <c r="LQZ2" s="339"/>
      <c r="LRA2" s="339"/>
      <c r="LRB2" s="339"/>
      <c r="LRC2" s="339"/>
      <c r="LRD2" s="339"/>
      <c r="LRE2" s="339"/>
      <c r="LRF2" s="339"/>
      <c r="LRG2" s="339"/>
      <c r="LRH2" s="339"/>
      <c r="LRI2" s="339"/>
      <c r="LRJ2" s="339"/>
      <c r="LRK2" s="339"/>
      <c r="LRL2" s="339"/>
      <c r="LRM2" s="339"/>
      <c r="LRN2" s="339"/>
      <c r="LRO2" s="339"/>
      <c r="LRP2" s="339"/>
      <c r="LRQ2" s="339"/>
      <c r="LRR2" s="339"/>
      <c r="LRS2" s="339"/>
      <c r="LRT2" s="339"/>
      <c r="LRU2" s="339"/>
      <c r="LRV2" s="339"/>
      <c r="LRW2" s="339"/>
      <c r="LRX2" s="339"/>
      <c r="LRY2" s="339"/>
      <c r="LRZ2" s="339"/>
      <c r="LSA2" s="339"/>
      <c r="LSB2" s="339"/>
      <c r="LSC2" s="339"/>
      <c r="LSD2" s="339"/>
      <c r="LSE2" s="339"/>
      <c r="LSF2" s="339"/>
      <c r="LSG2" s="339"/>
      <c r="LSH2" s="339"/>
      <c r="LSI2" s="339"/>
      <c r="LSJ2" s="339"/>
      <c r="LSK2" s="339"/>
      <c r="LSL2" s="339"/>
      <c r="LSM2" s="339"/>
      <c r="LSN2" s="339"/>
      <c r="LSO2" s="339"/>
      <c r="LSP2" s="339"/>
      <c r="LSQ2" s="339"/>
      <c r="LSR2" s="339"/>
      <c r="LSS2" s="339"/>
      <c r="LST2" s="339"/>
      <c r="LSU2" s="339"/>
      <c r="LSV2" s="339"/>
      <c r="LSW2" s="339"/>
      <c r="LSX2" s="339"/>
      <c r="LSY2" s="339"/>
      <c r="LSZ2" s="339"/>
      <c r="LTA2" s="339"/>
      <c r="LTB2" s="339"/>
      <c r="LTC2" s="339"/>
      <c r="LTD2" s="339"/>
      <c r="LTE2" s="339"/>
      <c r="LTF2" s="339"/>
      <c r="LTG2" s="339"/>
      <c r="LTH2" s="339"/>
      <c r="LTI2" s="339"/>
      <c r="LTJ2" s="339"/>
      <c r="LTK2" s="339"/>
      <c r="LTL2" s="339"/>
      <c r="LTM2" s="339"/>
      <c r="LTN2" s="339"/>
      <c r="LTO2" s="339"/>
      <c r="LTP2" s="339"/>
      <c r="LTQ2" s="339"/>
      <c r="LTR2" s="339"/>
      <c r="LTS2" s="339"/>
      <c r="LTT2" s="339"/>
      <c r="LTU2" s="339"/>
      <c r="LTV2" s="339"/>
      <c r="LTW2" s="339"/>
      <c r="LTX2" s="339"/>
      <c r="LTY2" s="339"/>
      <c r="LTZ2" s="339"/>
      <c r="LUA2" s="339"/>
      <c r="LUB2" s="339"/>
      <c r="LUC2" s="339"/>
      <c r="LUD2" s="339"/>
      <c r="LUE2" s="339"/>
      <c r="LUF2" s="339"/>
      <c r="LUG2" s="339"/>
      <c r="LUH2" s="339"/>
      <c r="LUI2" s="339"/>
      <c r="LUJ2" s="339"/>
      <c r="LUK2" s="339"/>
      <c r="LUL2" s="339"/>
      <c r="LUM2" s="339"/>
      <c r="LUN2" s="339"/>
      <c r="LUO2" s="339"/>
      <c r="LUP2" s="339"/>
      <c r="LUQ2" s="339"/>
      <c r="LUR2" s="339"/>
      <c r="LUS2" s="339"/>
      <c r="LUT2" s="339"/>
      <c r="LUU2" s="339"/>
      <c r="LUV2" s="339"/>
      <c r="LUW2" s="339"/>
      <c r="LUX2" s="339"/>
      <c r="LUY2" s="339"/>
      <c r="LUZ2" s="339"/>
      <c r="LVA2" s="339"/>
      <c r="LVB2" s="339"/>
      <c r="LVC2" s="339"/>
      <c r="LVD2" s="339"/>
      <c r="LVE2" s="339"/>
      <c r="LVF2" s="339"/>
      <c r="LVG2" s="339"/>
      <c r="LVH2" s="339"/>
      <c r="LVI2" s="339"/>
      <c r="LVJ2" s="339"/>
      <c r="LVK2" s="339"/>
      <c r="LVL2" s="339"/>
      <c r="LVM2" s="339"/>
      <c r="LVN2" s="339"/>
      <c r="LVO2" s="339"/>
      <c r="LVP2" s="339"/>
      <c r="LVQ2" s="339"/>
      <c r="LVR2" s="339"/>
      <c r="LVS2" s="339"/>
      <c r="LVT2" s="339"/>
      <c r="LVU2" s="339"/>
      <c r="LVV2" s="339"/>
      <c r="LVW2" s="339"/>
      <c r="LVX2" s="339"/>
      <c r="LVY2" s="339"/>
      <c r="LVZ2" s="339"/>
      <c r="LWA2" s="339"/>
      <c r="LWB2" s="339"/>
      <c r="LWC2" s="339"/>
      <c r="LWD2" s="339"/>
      <c r="LWE2" s="339"/>
      <c r="LWF2" s="339"/>
      <c r="LWG2" s="339"/>
      <c r="LWH2" s="339"/>
      <c r="LWI2" s="339"/>
      <c r="LWJ2" s="339"/>
      <c r="LWK2" s="339"/>
      <c r="LWL2" s="339"/>
      <c r="LWM2" s="339"/>
      <c r="LWN2" s="339"/>
      <c r="LWO2" s="339"/>
      <c r="LWP2" s="339"/>
      <c r="LWQ2" s="339"/>
      <c r="LWR2" s="339"/>
      <c r="LWS2" s="339"/>
      <c r="LWT2" s="339"/>
      <c r="LWU2" s="339"/>
      <c r="LWV2" s="339"/>
      <c r="LWW2" s="339"/>
      <c r="LWX2" s="339"/>
      <c r="LWY2" s="339"/>
      <c r="LWZ2" s="339"/>
      <c r="LXA2" s="339"/>
      <c r="LXB2" s="339"/>
      <c r="LXC2" s="339"/>
      <c r="LXD2" s="339"/>
      <c r="LXE2" s="339"/>
      <c r="LXF2" s="339"/>
      <c r="LXG2" s="339"/>
      <c r="LXH2" s="339"/>
      <c r="LXI2" s="339"/>
      <c r="LXJ2" s="339"/>
      <c r="LXK2" s="339"/>
      <c r="LXL2" s="339"/>
      <c r="LXM2" s="339"/>
      <c r="LXN2" s="339"/>
      <c r="LXO2" s="339"/>
      <c r="LXP2" s="339"/>
      <c r="LXQ2" s="339"/>
      <c r="LXR2" s="339"/>
      <c r="LXS2" s="339"/>
      <c r="LXT2" s="339"/>
      <c r="LXU2" s="339"/>
      <c r="LXV2" s="339"/>
      <c r="LXW2" s="339"/>
      <c r="LXX2" s="339"/>
      <c r="LXY2" s="339"/>
      <c r="LXZ2" s="339"/>
      <c r="LYA2" s="339"/>
      <c r="LYB2" s="339"/>
      <c r="LYC2" s="339"/>
      <c r="LYD2" s="339"/>
      <c r="LYE2" s="339"/>
      <c r="LYF2" s="339"/>
      <c r="LYG2" s="339"/>
      <c r="LYH2" s="339"/>
      <c r="LYI2" s="339"/>
      <c r="LYJ2" s="339"/>
      <c r="LYK2" s="339"/>
      <c r="LYL2" s="339"/>
      <c r="LYM2" s="339"/>
      <c r="LYN2" s="339"/>
      <c r="LYO2" s="339"/>
      <c r="LYP2" s="339"/>
      <c r="LYQ2" s="339"/>
      <c r="LYR2" s="339"/>
      <c r="LYS2" s="339"/>
      <c r="LYT2" s="339"/>
      <c r="LYU2" s="339"/>
      <c r="LYV2" s="339"/>
      <c r="LYW2" s="339"/>
      <c r="LYX2" s="339"/>
      <c r="LYY2" s="339"/>
      <c r="LYZ2" s="339"/>
      <c r="LZA2" s="339"/>
      <c r="LZB2" s="339"/>
      <c r="LZC2" s="339"/>
      <c r="LZD2" s="339"/>
      <c r="LZE2" s="339"/>
      <c r="LZF2" s="339"/>
      <c r="LZG2" s="339"/>
      <c r="LZH2" s="339"/>
      <c r="LZI2" s="339"/>
      <c r="LZJ2" s="339"/>
      <c r="LZK2" s="339"/>
      <c r="LZL2" s="339"/>
      <c r="LZM2" s="339"/>
      <c r="LZN2" s="339"/>
      <c r="LZO2" s="339"/>
      <c r="LZP2" s="339"/>
      <c r="LZQ2" s="339"/>
      <c r="LZR2" s="339"/>
      <c r="LZS2" s="339"/>
      <c r="LZT2" s="339"/>
      <c r="LZU2" s="339"/>
      <c r="LZV2" s="339"/>
      <c r="LZW2" s="339"/>
      <c r="LZX2" s="339"/>
      <c r="LZY2" s="339"/>
      <c r="LZZ2" s="339"/>
      <c r="MAA2" s="339"/>
      <c r="MAB2" s="339"/>
      <c r="MAC2" s="339"/>
      <c r="MAD2" s="339"/>
      <c r="MAE2" s="339"/>
      <c r="MAF2" s="339"/>
      <c r="MAG2" s="339"/>
      <c r="MAH2" s="339"/>
      <c r="MAI2" s="339"/>
      <c r="MAJ2" s="339"/>
      <c r="MAK2" s="339"/>
      <c r="MAL2" s="339"/>
      <c r="MAM2" s="339"/>
      <c r="MAN2" s="339"/>
      <c r="MAO2" s="339"/>
      <c r="MAP2" s="339"/>
      <c r="MAQ2" s="339"/>
      <c r="MAR2" s="339"/>
      <c r="MAS2" s="339"/>
      <c r="MAT2" s="339"/>
      <c r="MAU2" s="339"/>
      <c r="MAV2" s="339"/>
      <c r="MAW2" s="339"/>
      <c r="MAX2" s="339"/>
      <c r="MAY2" s="339"/>
      <c r="MAZ2" s="339"/>
      <c r="MBA2" s="339"/>
      <c r="MBB2" s="339"/>
      <c r="MBC2" s="339"/>
      <c r="MBD2" s="339"/>
      <c r="MBE2" s="339"/>
      <c r="MBF2" s="339"/>
      <c r="MBG2" s="339"/>
      <c r="MBH2" s="339"/>
      <c r="MBI2" s="339"/>
      <c r="MBJ2" s="339"/>
      <c r="MBK2" s="339"/>
      <c r="MBL2" s="339"/>
      <c r="MBM2" s="339"/>
      <c r="MBN2" s="339"/>
      <c r="MBO2" s="339"/>
      <c r="MBP2" s="339"/>
      <c r="MBQ2" s="339"/>
      <c r="MBR2" s="339"/>
      <c r="MBS2" s="339"/>
      <c r="MBT2" s="339"/>
      <c r="MBU2" s="339"/>
      <c r="MBV2" s="339"/>
      <c r="MBW2" s="339"/>
      <c r="MBX2" s="339"/>
      <c r="MBY2" s="339"/>
      <c r="MBZ2" s="339"/>
      <c r="MCA2" s="339"/>
      <c r="MCB2" s="339"/>
      <c r="MCC2" s="339"/>
      <c r="MCD2" s="339"/>
      <c r="MCE2" s="339"/>
      <c r="MCF2" s="339"/>
      <c r="MCG2" s="339"/>
      <c r="MCH2" s="339"/>
      <c r="MCI2" s="339"/>
      <c r="MCJ2" s="339"/>
      <c r="MCK2" s="339"/>
      <c r="MCL2" s="339"/>
      <c r="MCM2" s="339"/>
      <c r="MCN2" s="339"/>
      <c r="MCO2" s="339"/>
      <c r="MCP2" s="339"/>
      <c r="MCQ2" s="339"/>
      <c r="MCR2" s="339"/>
      <c r="MCS2" s="339"/>
      <c r="MCT2" s="339"/>
      <c r="MCU2" s="339"/>
      <c r="MCV2" s="339"/>
      <c r="MCW2" s="339"/>
      <c r="MCX2" s="339"/>
      <c r="MCY2" s="339"/>
      <c r="MCZ2" s="339"/>
      <c r="MDA2" s="339"/>
      <c r="MDB2" s="339"/>
      <c r="MDC2" s="339"/>
      <c r="MDD2" s="339"/>
      <c r="MDE2" s="339"/>
      <c r="MDF2" s="339"/>
      <c r="MDG2" s="339"/>
      <c r="MDH2" s="339"/>
      <c r="MDI2" s="339"/>
      <c r="MDJ2" s="339"/>
      <c r="MDK2" s="339"/>
      <c r="MDL2" s="339"/>
      <c r="MDM2" s="339"/>
      <c r="MDN2" s="339"/>
      <c r="MDO2" s="339"/>
      <c r="MDP2" s="339"/>
      <c r="MDQ2" s="339"/>
      <c r="MDR2" s="339"/>
      <c r="MDS2" s="339"/>
      <c r="MDT2" s="339"/>
      <c r="MDU2" s="339"/>
      <c r="MDV2" s="339"/>
      <c r="MDW2" s="339"/>
      <c r="MDX2" s="339"/>
      <c r="MDY2" s="339"/>
      <c r="MDZ2" s="339"/>
      <c r="MEA2" s="339"/>
      <c r="MEB2" s="339"/>
      <c r="MEC2" s="339"/>
      <c r="MED2" s="339"/>
      <c r="MEE2" s="339"/>
      <c r="MEF2" s="339"/>
      <c r="MEG2" s="339"/>
      <c r="MEH2" s="339"/>
      <c r="MEI2" s="339"/>
      <c r="MEJ2" s="339"/>
      <c r="MEK2" s="339"/>
      <c r="MEL2" s="339"/>
      <c r="MEM2" s="339"/>
      <c r="MEN2" s="339"/>
      <c r="MEO2" s="339"/>
      <c r="MEP2" s="339"/>
      <c r="MEQ2" s="339"/>
      <c r="MER2" s="339"/>
      <c r="MES2" s="339"/>
      <c r="MET2" s="339"/>
      <c r="MEU2" s="339"/>
      <c r="MEV2" s="339"/>
      <c r="MEW2" s="339"/>
      <c r="MEX2" s="339"/>
      <c r="MEY2" s="339"/>
      <c r="MEZ2" s="339"/>
      <c r="MFA2" s="339"/>
      <c r="MFB2" s="339"/>
      <c r="MFC2" s="339"/>
      <c r="MFD2" s="339"/>
      <c r="MFE2" s="339"/>
      <c r="MFF2" s="339"/>
      <c r="MFG2" s="339"/>
      <c r="MFH2" s="339"/>
      <c r="MFI2" s="339"/>
      <c r="MFJ2" s="339"/>
      <c r="MFK2" s="339"/>
      <c r="MFL2" s="339"/>
      <c r="MFM2" s="339"/>
      <c r="MFN2" s="339"/>
      <c r="MFO2" s="339"/>
      <c r="MFP2" s="339"/>
      <c r="MFQ2" s="339"/>
      <c r="MFR2" s="339"/>
      <c r="MFS2" s="339"/>
      <c r="MFT2" s="339"/>
      <c r="MFU2" s="339"/>
      <c r="MFV2" s="339"/>
      <c r="MFW2" s="339"/>
      <c r="MFX2" s="339"/>
      <c r="MFY2" s="339"/>
      <c r="MFZ2" s="339"/>
      <c r="MGA2" s="339"/>
      <c r="MGB2" s="339"/>
      <c r="MGC2" s="339"/>
      <c r="MGD2" s="339"/>
      <c r="MGE2" s="339"/>
      <c r="MGF2" s="339"/>
      <c r="MGG2" s="339"/>
      <c r="MGH2" s="339"/>
      <c r="MGI2" s="339"/>
      <c r="MGJ2" s="339"/>
      <c r="MGK2" s="339"/>
      <c r="MGL2" s="339"/>
      <c r="MGM2" s="339"/>
      <c r="MGN2" s="339"/>
      <c r="MGO2" s="339"/>
      <c r="MGP2" s="339"/>
      <c r="MGQ2" s="339"/>
      <c r="MGR2" s="339"/>
      <c r="MGS2" s="339"/>
      <c r="MGT2" s="339"/>
      <c r="MGU2" s="339"/>
      <c r="MGV2" s="339"/>
      <c r="MGW2" s="339"/>
      <c r="MGX2" s="339"/>
      <c r="MGY2" s="339"/>
      <c r="MGZ2" s="339"/>
      <c r="MHA2" s="339"/>
      <c r="MHB2" s="339"/>
      <c r="MHC2" s="339"/>
      <c r="MHD2" s="339"/>
      <c r="MHE2" s="339"/>
      <c r="MHF2" s="339"/>
      <c r="MHG2" s="339"/>
      <c r="MHH2" s="339"/>
      <c r="MHI2" s="339"/>
      <c r="MHJ2" s="339"/>
      <c r="MHK2" s="339"/>
      <c r="MHL2" s="339"/>
      <c r="MHM2" s="339"/>
      <c r="MHN2" s="339"/>
      <c r="MHO2" s="339"/>
      <c r="MHP2" s="339"/>
      <c r="MHQ2" s="339"/>
      <c r="MHR2" s="339"/>
      <c r="MHS2" s="339"/>
      <c r="MHT2" s="339"/>
      <c r="MHU2" s="339"/>
      <c r="MHV2" s="339"/>
      <c r="MHW2" s="339"/>
      <c r="MHX2" s="339"/>
      <c r="MHY2" s="339"/>
      <c r="MHZ2" s="339"/>
      <c r="MIA2" s="339"/>
      <c r="MIB2" s="339"/>
      <c r="MIC2" s="339"/>
      <c r="MID2" s="339"/>
      <c r="MIE2" s="339"/>
      <c r="MIF2" s="339"/>
      <c r="MIG2" s="339"/>
      <c r="MIH2" s="339"/>
      <c r="MII2" s="339"/>
      <c r="MIJ2" s="339"/>
      <c r="MIK2" s="339"/>
      <c r="MIL2" s="339"/>
      <c r="MIM2" s="339"/>
      <c r="MIN2" s="339"/>
      <c r="MIO2" s="339"/>
      <c r="MIP2" s="339"/>
      <c r="MIQ2" s="339"/>
      <c r="MIR2" s="339"/>
      <c r="MIS2" s="339"/>
      <c r="MIT2" s="339"/>
      <c r="MIU2" s="339"/>
      <c r="MIV2" s="339"/>
      <c r="MIW2" s="339"/>
      <c r="MIX2" s="339"/>
      <c r="MIY2" s="339"/>
      <c r="MIZ2" s="339"/>
      <c r="MJA2" s="339"/>
      <c r="MJB2" s="339"/>
      <c r="MJC2" s="339"/>
      <c r="MJD2" s="339"/>
      <c r="MJE2" s="339"/>
      <c r="MJF2" s="339"/>
      <c r="MJG2" s="339"/>
      <c r="MJH2" s="339"/>
      <c r="MJI2" s="339"/>
      <c r="MJJ2" s="339"/>
      <c r="MJK2" s="339"/>
      <c r="MJL2" s="339"/>
      <c r="MJM2" s="339"/>
      <c r="MJN2" s="339"/>
      <c r="MJO2" s="339"/>
      <c r="MJP2" s="339"/>
      <c r="MJQ2" s="339"/>
      <c r="MJR2" s="339"/>
      <c r="MJS2" s="339"/>
      <c r="MJT2" s="339"/>
      <c r="MJU2" s="339"/>
      <c r="MJV2" s="339"/>
      <c r="MJW2" s="339"/>
      <c r="MJX2" s="339"/>
      <c r="MJY2" s="339"/>
      <c r="MJZ2" s="339"/>
      <c r="MKA2" s="339"/>
      <c r="MKB2" s="339"/>
      <c r="MKC2" s="339"/>
      <c r="MKD2" s="339"/>
      <c r="MKE2" s="339"/>
      <c r="MKF2" s="339"/>
      <c r="MKG2" s="339"/>
      <c r="MKH2" s="339"/>
      <c r="MKI2" s="339"/>
      <c r="MKJ2" s="339"/>
      <c r="MKK2" s="339"/>
      <c r="MKL2" s="339"/>
      <c r="MKM2" s="339"/>
      <c r="MKN2" s="339"/>
      <c r="MKO2" s="339"/>
      <c r="MKP2" s="339"/>
      <c r="MKQ2" s="339"/>
      <c r="MKR2" s="339"/>
      <c r="MKS2" s="339"/>
      <c r="MKT2" s="339"/>
      <c r="MKU2" s="339"/>
      <c r="MKV2" s="339"/>
      <c r="MKW2" s="339"/>
      <c r="MKX2" s="339"/>
      <c r="MKY2" s="339"/>
      <c r="MKZ2" s="339"/>
      <c r="MLA2" s="339"/>
      <c r="MLB2" s="339"/>
      <c r="MLC2" s="339"/>
      <c r="MLD2" s="339"/>
      <c r="MLE2" s="339"/>
      <c r="MLF2" s="339"/>
      <c r="MLG2" s="339"/>
      <c r="MLH2" s="339"/>
      <c r="MLI2" s="339"/>
      <c r="MLJ2" s="339"/>
      <c r="MLK2" s="339"/>
      <c r="MLL2" s="339"/>
      <c r="MLM2" s="339"/>
      <c r="MLN2" s="339"/>
      <c r="MLO2" s="339"/>
      <c r="MLP2" s="339"/>
      <c r="MLQ2" s="339"/>
      <c r="MLR2" s="339"/>
      <c r="MLS2" s="339"/>
      <c r="MLT2" s="339"/>
      <c r="MLU2" s="339"/>
      <c r="MLV2" s="339"/>
      <c r="MLW2" s="339"/>
      <c r="MLX2" s="339"/>
      <c r="MLY2" s="339"/>
      <c r="MLZ2" s="339"/>
      <c r="MMA2" s="339"/>
      <c r="MMB2" s="339"/>
      <c r="MMC2" s="339"/>
      <c r="MMD2" s="339"/>
      <c r="MME2" s="339"/>
      <c r="MMF2" s="339"/>
      <c r="MMG2" s="339"/>
      <c r="MMH2" s="339"/>
      <c r="MMI2" s="339"/>
      <c r="MMJ2" s="339"/>
      <c r="MMK2" s="339"/>
      <c r="MML2" s="339"/>
      <c r="MMM2" s="339"/>
      <c r="MMN2" s="339"/>
      <c r="MMO2" s="339"/>
      <c r="MMP2" s="339"/>
      <c r="MMQ2" s="339"/>
      <c r="MMR2" s="339"/>
      <c r="MMS2" s="339"/>
      <c r="MMT2" s="339"/>
      <c r="MMU2" s="339"/>
      <c r="MMV2" s="339"/>
      <c r="MMW2" s="339"/>
      <c r="MMX2" s="339"/>
      <c r="MMY2" s="339"/>
      <c r="MMZ2" s="339"/>
      <c r="MNA2" s="339"/>
      <c r="MNB2" s="339"/>
      <c r="MNC2" s="339"/>
      <c r="MND2" s="339"/>
      <c r="MNE2" s="339"/>
      <c r="MNF2" s="339"/>
      <c r="MNG2" s="339"/>
      <c r="MNH2" s="339"/>
      <c r="MNI2" s="339"/>
      <c r="MNJ2" s="339"/>
      <c r="MNK2" s="339"/>
      <c r="MNL2" s="339"/>
      <c r="MNM2" s="339"/>
      <c r="MNN2" s="339"/>
      <c r="MNO2" s="339"/>
      <c r="MNP2" s="339"/>
      <c r="MNQ2" s="339"/>
      <c r="MNR2" s="339"/>
      <c r="MNS2" s="339"/>
      <c r="MNT2" s="339"/>
      <c r="MNU2" s="339"/>
      <c r="MNV2" s="339"/>
      <c r="MNW2" s="339"/>
      <c r="MNX2" s="339"/>
      <c r="MNY2" s="339"/>
      <c r="MNZ2" s="339"/>
      <c r="MOA2" s="339"/>
      <c r="MOB2" s="339"/>
      <c r="MOC2" s="339"/>
      <c r="MOD2" s="339"/>
      <c r="MOE2" s="339"/>
      <c r="MOF2" s="339"/>
      <c r="MOG2" s="339"/>
      <c r="MOH2" s="339"/>
      <c r="MOI2" s="339"/>
      <c r="MOJ2" s="339"/>
      <c r="MOK2" s="339"/>
      <c r="MOL2" s="339"/>
      <c r="MOM2" s="339"/>
      <c r="MON2" s="339"/>
      <c r="MOO2" s="339"/>
      <c r="MOP2" s="339"/>
      <c r="MOQ2" s="339"/>
      <c r="MOR2" s="339"/>
      <c r="MOS2" s="339"/>
      <c r="MOT2" s="339"/>
      <c r="MOU2" s="339"/>
      <c r="MOV2" s="339"/>
      <c r="MOW2" s="339"/>
      <c r="MOX2" s="339"/>
      <c r="MOY2" s="339"/>
      <c r="MOZ2" s="339"/>
      <c r="MPA2" s="339"/>
      <c r="MPB2" s="339"/>
      <c r="MPC2" s="339"/>
      <c r="MPD2" s="339"/>
      <c r="MPE2" s="339"/>
      <c r="MPF2" s="339"/>
      <c r="MPG2" s="339"/>
      <c r="MPH2" s="339"/>
      <c r="MPI2" s="339"/>
      <c r="MPJ2" s="339"/>
      <c r="MPK2" s="339"/>
      <c r="MPL2" s="339"/>
      <c r="MPM2" s="339"/>
      <c r="MPN2" s="339"/>
      <c r="MPO2" s="339"/>
      <c r="MPP2" s="339"/>
      <c r="MPQ2" s="339"/>
      <c r="MPR2" s="339"/>
      <c r="MPS2" s="339"/>
      <c r="MPT2" s="339"/>
      <c r="MPU2" s="339"/>
      <c r="MPV2" s="339"/>
      <c r="MPW2" s="339"/>
      <c r="MPX2" s="339"/>
      <c r="MPY2" s="339"/>
      <c r="MPZ2" s="339"/>
      <c r="MQA2" s="339"/>
      <c r="MQB2" s="339"/>
      <c r="MQC2" s="339"/>
      <c r="MQD2" s="339"/>
      <c r="MQE2" s="339"/>
      <c r="MQF2" s="339"/>
      <c r="MQG2" s="339"/>
      <c r="MQH2" s="339"/>
      <c r="MQI2" s="339"/>
      <c r="MQJ2" s="339"/>
      <c r="MQK2" s="339"/>
      <c r="MQL2" s="339"/>
      <c r="MQM2" s="339"/>
      <c r="MQN2" s="339"/>
      <c r="MQO2" s="339"/>
      <c r="MQP2" s="339"/>
      <c r="MQQ2" s="339"/>
      <c r="MQR2" s="339"/>
      <c r="MQS2" s="339"/>
      <c r="MQT2" s="339"/>
      <c r="MQU2" s="339"/>
      <c r="MQV2" s="339"/>
      <c r="MQW2" s="339"/>
      <c r="MQX2" s="339"/>
      <c r="MQY2" s="339"/>
      <c r="MQZ2" s="339"/>
      <c r="MRA2" s="339"/>
      <c r="MRB2" s="339"/>
      <c r="MRC2" s="339"/>
      <c r="MRD2" s="339"/>
      <c r="MRE2" s="339"/>
      <c r="MRF2" s="339"/>
      <c r="MRG2" s="339"/>
      <c r="MRH2" s="339"/>
      <c r="MRI2" s="339"/>
      <c r="MRJ2" s="339"/>
      <c r="MRK2" s="339"/>
      <c r="MRL2" s="339"/>
      <c r="MRM2" s="339"/>
      <c r="MRN2" s="339"/>
      <c r="MRO2" s="339"/>
      <c r="MRP2" s="339"/>
      <c r="MRQ2" s="339"/>
      <c r="MRR2" s="339"/>
      <c r="MRS2" s="339"/>
      <c r="MRT2" s="339"/>
      <c r="MRU2" s="339"/>
      <c r="MRV2" s="339"/>
      <c r="MRW2" s="339"/>
      <c r="MRX2" s="339"/>
      <c r="MRY2" s="339"/>
      <c r="MRZ2" s="339"/>
      <c r="MSA2" s="339"/>
      <c r="MSB2" s="339"/>
      <c r="MSC2" s="339"/>
      <c r="MSD2" s="339"/>
      <c r="MSE2" s="339"/>
      <c r="MSF2" s="339"/>
      <c r="MSG2" s="339"/>
      <c r="MSH2" s="339"/>
      <c r="MSI2" s="339"/>
      <c r="MSJ2" s="339"/>
      <c r="MSK2" s="339"/>
      <c r="MSL2" s="339"/>
      <c r="MSM2" s="339"/>
      <c r="MSN2" s="339"/>
      <c r="MSO2" s="339"/>
      <c r="MSP2" s="339"/>
      <c r="MSQ2" s="339"/>
      <c r="MSR2" s="339"/>
      <c r="MSS2" s="339"/>
      <c r="MST2" s="339"/>
      <c r="MSU2" s="339"/>
      <c r="MSV2" s="339"/>
      <c r="MSW2" s="339"/>
      <c r="MSX2" s="339"/>
      <c r="MSY2" s="339"/>
      <c r="MSZ2" s="339"/>
      <c r="MTA2" s="339"/>
      <c r="MTB2" s="339"/>
      <c r="MTC2" s="339"/>
      <c r="MTD2" s="339"/>
      <c r="MTE2" s="339"/>
      <c r="MTF2" s="339"/>
      <c r="MTG2" s="339"/>
      <c r="MTH2" s="339"/>
      <c r="MTI2" s="339"/>
      <c r="MTJ2" s="339"/>
      <c r="MTK2" s="339"/>
      <c r="MTL2" s="339"/>
      <c r="MTM2" s="339"/>
      <c r="MTN2" s="339"/>
      <c r="MTO2" s="339"/>
      <c r="MTP2" s="339"/>
      <c r="MTQ2" s="339"/>
      <c r="MTR2" s="339"/>
      <c r="MTS2" s="339"/>
      <c r="MTT2" s="339"/>
      <c r="MTU2" s="339"/>
      <c r="MTV2" s="339"/>
      <c r="MTW2" s="339"/>
      <c r="MTX2" s="339"/>
      <c r="MTY2" s="339"/>
      <c r="MTZ2" s="339"/>
      <c r="MUA2" s="339"/>
      <c r="MUB2" s="339"/>
      <c r="MUC2" s="339"/>
      <c r="MUD2" s="339"/>
      <c r="MUE2" s="339"/>
      <c r="MUF2" s="339"/>
      <c r="MUG2" s="339"/>
      <c r="MUH2" s="339"/>
      <c r="MUI2" s="339"/>
      <c r="MUJ2" s="339"/>
      <c r="MUK2" s="339"/>
      <c r="MUL2" s="339"/>
      <c r="MUM2" s="339"/>
      <c r="MUN2" s="339"/>
      <c r="MUO2" s="339"/>
      <c r="MUP2" s="339"/>
      <c r="MUQ2" s="339"/>
      <c r="MUR2" s="339"/>
      <c r="MUS2" s="339"/>
      <c r="MUT2" s="339"/>
      <c r="MUU2" s="339"/>
      <c r="MUV2" s="339"/>
      <c r="MUW2" s="339"/>
      <c r="MUX2" s="339"/>
      <c r="MUY2" s="339"/>
      <c r="MUZ2" s="339"/>
      <c r="MVA2" s="339"/>
      <c r="MVB2" s="339"/>
      <c r="MVC2" s="339"/>
      <c r="MVD2" s="339"/>
      <c r="MVE2" s="339"/>
      <c r="MVF2" s="339"/>
      <c r="MVG2" s="339"/>
      <c r="MVH2" s="339"/>
      <c r="MVI2" s="339"/>
      <c r="MVJ2" s="339"/>
      <c r="MVK2" s="339"/>
      <c r="MVL2" s="339"/>
      <c r="MVM2" s="339"/>
      <c r="MVN2" s="339"/>
      <c r="MVO2" s="339"/>
      <c r="MVP2" s="339"/>
      <c r="MVQ2" s="339"/>
      <c r="MVR2" s="339"/>
      <c r="MVS2" s="339"/>
      <c r="MVT2" s="339"/>
      <c r="MVU2" s="339"/>
      <c r="MVV2" s="339"/>
      <c r="MVW2" s="339"/>
      <c r="MVX2" s="339"/>
      <c r="MVY2" s="339"/>
      <c r="MVZ2" s="339"/>
      <c r="MWA2" s="339"/>
      <c r="MWB2" s="339"/>
      <c r="MWC2" s="339"/>
      <c r="MWD2" s="339"/>
      <c r="MWE2" s="339"/>
      <c r="MWF2" s="339"/>
      <c r="MWG2" s="339"/>
      <c r="MWH2" s="339"/>
      <c r="MWI2" s="339"/>
      <c r="MWJ2" s="339"/>
      <c r="MWK2" s="339"/>
      <c r="MWL2" s="339"/>
      <c r="MWM2" s="339"/>
      <c r="MWN2" s="339"/>
      <c r="MWO2" s="339"/>
      <c r="MWP2" s="339"/>
      <c r="MWQ2" s="339"/>
      <c r="MWR2" s="339"/>
      <c r="MWS2" s="339"/>
      <c r="MWT2" s="339"/>
      <c r="MWU2" s="339"/>
      <c r="MWV2" s="339"/>
      <c r="MWW2" s="339"/>
      <c r="MWX2" s="339"/>
      <c r="MWY2" s="339"/>
      <c r="MWZ2" s="339"/>
      <c r="MXA2" s="339"/>
      <c r="MXB2" s="339"/>
      <c r="MXC2" s="339"/>
      <c r="MXD2" s="339"/>
      <c r="MXE2" s="339"/>
      <c r="MXF2" s="339"/>
      <c r="MXG2" s="339"/>
      <c r="MXH2" s="339"/>
      <c r="MXI2" s="339"/>
      <c r="MXJ2" s="339"/>
      <c r="MXK2" s="339"/>
      <c r="MXL2" s="339"/>
      <c r="MXM2" s="339"/>
      <c r="MXN2" s="339"/>
      <c r="MXO2" s="339"/>
      <c r="MXP2" s="339"/>
      <c r="MXQ2" s="339"/>
      <c r="MXR2" s="339"/>
      <c r="MXS2" s="339"/>
      <c r="MXT2" s="339"/>
      <c r="MXU2" s="339"/>
      <c r="MXV2" s="339"/>
      <c r="MXW2" s="339"/>
      <c r="MXX2" s="339"/>
      <c r="MXY2" s="339"/>
      <c r="MXZ2" s="339"/>
      <c r="MYA2" s="339"/>
      <c r="MYB2" s="339"/>
      <c r="MYC2" s="339"/>
      <c r="MYD2" s="339"/>
      <c r="MYE2" s="339"/>
      <c r="MYF2" s="339"/>
      <c r="MYG2" s="339"/>
      <c r="MYH2" s="339"/>
      <c r="MYI2" s="339"/>
      <c r="MYJ2" s="339"/>
      <c r="MYK2" s="339"/>
      <c r="MYL2" s="339"/>
      <c r="MYM2" s="339"/>
      <c r="MYN2" s="339"/>
      <c r="MYO2" s="339"/>
      <c r="MYP2" s="339"/>
      <c r="MYQ2" s="339"/>
      <c r="MYR2" s="339"/>
      <c r="MYS2" s="339"/>
      <c r="MYT2" s="339"/>
      <c r="MYU2" s="339"/>
      <c r="MYV2" s="339"/>
      <c r="MYW2" s="339"/>
      <c r="MYX2" s="339"/>
      <c r="MYY2" s="339"/>
      <c r="MYZ2" s="339"/>
      <c r="MZA2" s="339"/>
      <c r="MZB2" s="339"/>
      <c r="MZC2" s="339"/>
      <c r="MZD2" s="339"/>
      <c r="MZE2" s="339"/>
      <c r="MZF2" s="339"/>
      <c r="MZG2" s="339"/>
      <c r="MZH2" s="339"/>
      <c r="MZI2" s="339"/>
      <c r="MZJ2" s="339"/>
      <c r="MZK2" s="339"/>
      <c r="MZL2" s="339"/>
      <c r="MZM2" s="339"/>
      <c r="MZN2" s="339"/>
      <c r="MZO2" s="339"/>
      <c r="MZP2" s="339"/>
      <c r="MZQ2" s="339"/>
      <c r="MZR2" s="339"/>
      <c r="MZS2" s="339"/>
      <c r="MZT2" s="339"/>
      <c r="MZU2" s="339"/>
      <c r="MZV2" s="339"/>
      <c r="MZW2" s="339"/>
      <c r="MZX2" s="339"/>
      <c r="MZY2" s="339"/>
      <c r="MZZ2" s="339"/>
      <c r="NAA2" s="339"/>
      <c r="NAB2" s="339"/>
      <c r="NAC2" s="339"/>
      <c r="NAD2" s="339"/>
      <c r="NAE2" s="339"/>
      <c r="NAF2" s="339"/>
      <c r="NAG2" s="339"/>
      <c r="NAH2" s="339"/>
      <c r="NAI2" s="339"/>
      <c r="NAJ2" s="339"/>
      <c r="NAK2" s="339"/>
      <c r="NAL2" s="339"/>
      <c r="NAM2" s="339"/>
      <c r="NAN2" s="339"/>
      <c r="NAO2" s="339"/>
      <c r="NAP2" s="339"/>
      <c r="NAQ2" s="339"/>
      <c r="NAR2" s="339"/>
      <c r="NAS2" s="339"/>
      <c r="NAT2" s="339"/>
      <c r="NAU2" s="339"/>
      <c r="NAV2" s="339"/>
      <c r="NAW2" s="339"/>
      <c r="NAX2" s="339"/>
      <c r="NAY2" s="339"/>
      <c r="NAZ2" s="339"/>
      <c r="NBA2" s="339"/>
      <c r="NBB2" s="339"/>
      <c r="NBC2" s="339"/>
      <c r="NBD2" s="339"/>
      <c r="NBE2" s="339"/>
      <c r="NBF2" s="339"/>
      <c r="NBG2" s="339"/>
      <c r="NBH2" s="339"/>
      <c r="NBI2" s="339"/>
      <c r="NBJ2" s="339"/>
      <c r="NBK2" s="339"/>
      <c r="NBL2" s="339"/>
      <c r="NBM2" s="339"/>
      <c r="NBN2" s="339"/>
      <c r="NBO2" s="339"/>
      <c r="NBP2" s="339"/>
      <c r="NBQ2" s="339"/>
      <c r="NBR2" s="339"/>
      <c r="NBS2" s="339"/>
      <c r="NBT2" s="339"/>
      <c r="NBU2" s="339"/>
      <c r="NBV2" s="339"/>
      <c r="NBW2" s="339"/>
      <c r="NBX2" s="339"/>
      <c r="NBY2" s="339"/>
      <c r="NBZ2" s="339"/>
      <c r="NCA2" s="339"/>
      <c r="NCB2" s="339"/>
      <c r="NCC2" s="339"/>
      <c r="NCD2" s="339"/>
      <c r="NCE2" s="339"/>
      <c r="NCF2" s="339"/>
      <c r="NCG2" s="339"/>
      <c r="NCH2" s="339"/>
      <c r="NCI2" s="339"/>
      <c r="NCJ2" s="339"/>
      <c r="NCK2" s="339"/>
      <c r="NCL2" s="339"/>
      <c r="NCM2" s="339"/>
      <c r="NCN2" s="339"/>
      <c r="NCO2" s="339"/>
      <c r="NCP2" s="339"/>
      <c r="NCQ2" s="339"/>
      <c r="NCR2" s="339"/>
      <c r="NCS2" s="339"/>
      <c r="NCT2" s="339"/>
      <c r="NCU2" s="339"/>
      <c r="NCV2" s="339"/>
      <c r="NCW2" s="339"/>
      <c r="NCX2" s="339"/>
      <c r="NCY2" s="339"/>
      <c r="NCZ2" s="339"/>
      <c r="NDA2" s="339"/>
      <c r="NDB2" s="339"/>
      <c r="NDC2" s="339"/>
      <c r="NDD2" s="339"/>
      <c r="NDE2" s="339"/>
      <c r="NDF2" s="339"/>
      <c r="NDG2" s="339"/>
      <c r="NDH2" s="339"/>
      <c r="NDI2" s="339"/>
      <c r="NDJ2" s="339"/>
      <c r="NDK2" s="339"/>
      <c r="NDL2" s="339"/>
      <c r="NDM2" s="339"/>
      <c r="NDN2" s="339"/>
      <c r="NDO2" s="339"/>
      <c r="NDP2" s="339"/>
      <c r="NDQ2" s="339"/>
      <c r="NDR2" s="339"/>
      <c r="NDS2" s="339"/>
      <c r="NDT2" s="339"/>
      <c r="NDU2" s="339"/>
      <c r="NDV2" s="339"/>
      <c r="NDW2" s="339"/>
      <c r="NDX2" s="339"/>
      <c r="NDY2" s="339"/>
      <c r="NDZ2" s="339"/>
      <c r="NEA2" s="339"/>
      <c r="NEB2" s="339"/>
      <c r="NEC2" s="339"/>
      <c r="NED2" s="339"/>
      <c r="NEE2" s="339"/>
      <c r="NEF2" s="339"/>
      <c r="NEG2" s="339"/>
      <c r="NEH2" s="339"/>
      <c r="NEI2" s="339"/>
      <c r="NEJ2" s="339"/>
      <c r="NEK2" s="339"/>
      <c r="NEL2" s="339"/>
      <c r="NEM2" s="339"/>
      <c r="NEN2" s="339"/>
      <c r="NEO2" s="339"/>
      <c r="NEP2" s="339"/>
      <c r="NEQ2" s="339"/>
      <c r="NER2" s="339"/>
      <c r="NES2" s="339"/>
      <c r="NET2" s="339"/>
      <c r="NEU2" s="339"/>
      <c r="NEV2" s="339"/>
      <c r="NEW2" s="339"/>
      <c r="NEX2" s="339"/>
      <c r="NEY2" s="339"/>
      <c r="NEZ2" s="339"/>
      <c r="NFA2" s="339"/>
      <c r="NFB2" s="339"/>
      <c r="NFC2" s="339"/>
      <c r="NFD2" s="339"/>
      <c r="NFE2" s="339"/>
      <c r="NFF2" s="339"/>
      <c r="NFG2" s="339"/>
      <c r="NFH2" s="339"/>
      <c r="NFI2" s="339"/>
      <c r="NFJ2" s="339"/>
      <c r="NFK2" s="339"/>
      <c r="NFL2" s="339"/>
      <c r="NFM2" s="339"/>
      <c r="NFN2" s="339"/>
      <c r="NFO2" s="339"/>
      <c r="NFP2" s="339"/>
      <c r="NFQ2" s="339"/>
      <c r="NFR2" s="339"/>
      <c r="NFS2" s="339"/>
      <c r="NFT2" s="339"/>
      <c r="NFU2" s="339"/>
      <c r="NFV2" s="339"/>
      <c r="NFW2" s="339"/>
      <c r="NFX2" s="339"/>
      <c r="NFY2" s="339"/>
      <c r="NFZ2" s="339"/>
      <c r="NGA2" s="339"/>
      <c r="NGB2" s="339"/>
      <c r="NGC2" s="339"/>
      <c r="NGD2" s="339"/>
      <c r="NGE2" s="339"/>
      <c r="NGF2" s="339"/>
      <c r="NGG2" s="339"/>
      <c r="NGH2" s="339"/>
      <c r="NGI2" s="339"/>
      <c r="NGJ2" s="339"/>
      <c r="NGK2" s="339"/>
      <c r="NGL2" s="339"/>
      <c r="NGM2" s="339"/>
      <c r="NGN2" s="339"/>
      <c r="NGO2" s="339"/>
      <c r="NGP2" s="339"/>
      <c r="NGQ2" s="339"/>
      <c r="NGR2" s="339"/>
      <c r="NGS2" s="339"/>
      <c r="NGT2" s="339"/>
      <c r="NGU2" s="339"/>
      <c r="NGV2" s="339"/>
      <c r="NGW2" s="339"/>
      <c r="NGX2" s="339"/>
      <c r="NGY2" s="339"/>
      <c r="NGZ2" s="339"/>
      <c r="NHA2" s="339"/>
      <c r="NHB2" s="339"/>
      <c r="NHC2" s="339"/>
      <c r="NHD2" s="339"/>
      <c r="NHE2" s="339"/>
      <c r="NHF2" s="339"/>
      <c r="NHG2" s="339"/>
      <c r="NHH2" s="339"/>
      <c r="NHI2" s="339"/>
      <c r="NHJ2" s="339"/>
      <c r="NHK2" s="339"/>
      <c r="NHL2" s="339"/>
      <c r="NHM2" s="339"/>
      <c r="NHN2" s="339"/>
      <c r="NHO2" s="339"/>
      <c r="NHP2" s="339"/>
      <c r="NHQ2" s="339"/>
      <c r="NHR2" s="339"/>
      <c r="NHS2" s="339"/>
      <c r="NHT2" s="339"/>
      <c r="NHU2" s="339"/>
      <c r="NHV2" s="339"/>
      <c r="NHW2" s="339"/>
      <c r="NHX2" s="339"/>
      <c r="NHY2" s="339"/>
      <c r="NHZ2" s="339"/>
      <c r="NIA2" s="339"/>
      <c r="NIB2" s="339"/>
      <c r="NIC2" s="339"/>
      <c r="NID2" s="339"/>
      <c r="NIE2" s="339"/>
      <c r="NIF2" s="339"/>
      <c r="NIG2" s="339"/>
      <c r="NIH2" s="339"/>
      <c r="NII2" s="339"/>
      <c r="NIJ2" s="339"/>
      <c r="NIK2" s="339"/>
      <c r="NIL2" s="339"/>
      <c r="NIM2" s="339"/>
      <c r="NIN2" s="339"/>
      <c r="NIO2" s="339"/>
      <c r="NIP2" s="339"/>
      <c r="NIQ2" s="339"/>
      <c r="NIR2" s="339"/>
      <c r="NIS2" s="339"/>
      <c r="NIT2" s="339"/>
      <c r="NIU2" s="339"/>
      <c r="NIV2" s="339"/>
      <c r="NIW2" s="339"/>
      <c r="NIX2" s="339"/>
      <c r="NIY2" s="339"/>
      <c r="NIZ2" s="339"/>
      <c r="NJA2" s="339"/>
      <c r="NJB2" s="339"/>
      <c r="NJC2" s="339"/>
      <c r="NJD2" s="339"/>
      <c r="NJE2" s="339"/>
      <c r="NJF2" s="339"/>
      <c r="NJG2" s="339"/>
      <c r="NJH2" s="339"/>
      <c r="NJI2" s="339"/>
      <c r="NJJ2" s="339"/>
      <c r="NJK2" s="339"/>
      <c r="NJL2" s="339"/>
      <c r="NJM2" s="339"/>
      <c r="NJN2" s="339"/>
      <c r="NJO2" s="339"/>
      <c r="NJP2" s="339"/>
      <c r="NJQ2" s="339"/>
      <c r="NJR2" s="339"/>
      <c r="NJS2" s="339"/>
      <c r="NJT2" s="339"/>
      <c r="NJU2" s="339"/>
      <c r="NJV2" s="339"/>
      <c r="NJW2" s="339"/>
      <c r="NJX2" s="339"/>
      <c r="NJY2" s="339"/>
      <c r="NJZ2" s="339"/>
      <c r="NKA2" s="339"/>
      <c r="NKB2" s="339"/>
      <c r="NKC2" s="339"/>
      <c r="NKD2" s="339"/>
      <c r="NKE2" s="339"/>
      <c r="NKF2" s="339"/>
      <c r="NKG2" s="339"/>
      <c r="NKH2" s="339"/>
      <c r="NKI2" s="339"/>
      <c r="NKJ2" s="339"/>
      <c r="NKK2" s="339"/>
      <c r="NKL2" s="339"/>
      <c r="NKM2" s="339"/>
      <c r="NKN2" s="339"/>
      <c r="NKO2" s="339"/>
      <c r="NKP2" s="339"/>
      <c r="NKQ2" s="339"/>
      <c r="NKR2" s="339"/>
      <c r="NKS2" s="339"/>
      <c r="NKT2" s="339"/>
      <c r="NKU2" s="339"/>
      <c r="NKV2" s="339"/>
      <c r="NKW2" s="339"/>
      <c r="NKX2" s="339"/>
      <c r="NKY2" s="339"/>
      <c r="NKZ2" s="339"/>
      <c r="NLA2" s="339"/>
      <c r="NLB2" s="339"/>
      <c r="NLC2" s="339"/>
      <c r="NLD2" s="339"/>
      <c r="NLE2" s="339"/>
      <c r="NLF2" s="339"/>
      <c r="NLG2" s="339"/>
      <c r="NLH2" s="339"/>
      <c r="NLI2" s="339"/>
      <c r="NLJ2" s="339"/>
      <c r="NLK2" s="339"/>
      <c r="NLL2" s="339"/>
      <c r="NLM2" s="339"/>
      <c r="NLN2" s="339"/>
      <c r="NLO2" s="339"/>
      <c r="NLP2" s="339"/>
      <c r="NLQ2" s="339"/>
      <c r="NLR2" s="339"/>
      <c r="NLS2" s="339"/>
      <c r="NLT2" s="339"/>
      <c r="NLU2" s="339"/>
      <c r="NLV2" s="339"/>
      <c r="NLW2" s="339"/>
      <c r="NLX2" s="339"/>
      <c r="NLY2" s="339"/>
      <c r="NLZ2" s="339"/>
      <c r="NMA2" s="339"/>
      <c r="NMB2" s="339"/>
      <c r="NMC2" s="339"/>
      <c r="NMD2" s="339"/>
      <c r="NME2" s="339"/>
      <c r="NMF2" s="339"/>
      <c r="NMG2" s="339"/>
      <c r="NMH2" s="339"/>
      <c r="NMI2" s="339"/>
      <c r="NMJ2" s="339"/>
      <c r="NMK2" s="339"/>
      <c r="NML2" s="339"/>
      <c r="NMM2" s="339"/>
      <c r="NMN2" s="339"/>
      <c r="NMO2" s="339"/>
      <c r="NMP2" s="339"/>
      <c r="NMQ2" s="339"/>
      <c r="NMR2" s="339"/>
      <c r="NMS2" s="339"/>
      <c r="NMT2" s="339"/>
      <c r="NMU2" s="339"/>
      <c r="NMV2" s="339"/>
      <c r="NMW2" s="339"/>
      <c r="NMX2" s="339"/>
      <c r="NMY2" s="339"/>
      <c r="NMZ2" s="339"/>
      <c r="NNA2" s="339"/>
      <c r="NNB2" s="339"/>
      <c r="NNC2" s="339"/>
      <c r="NND2" s="339"/>
      <c r="NNE2" s="339"/>
      <c r="NNF2" s="339"/>
      <c r="NNG2" s="339"/>
      <c r="NNH2" s="339"/>
      <c r="NNI2" s="339"/>
      <c r="NNJ2" s="339"/>
      <c r="NNK2" s="339"/>
      <c r="NNL2" s="339"/>
      <c r="NNM2" s="339"/>
      <c r="NNN2" s="339"/>
      <c r="NNO2" s="339"/>
      <c r="NNP2" s="339"/>
      <c r="NNQ2" s="339"/>
      <c r="NNR2" s="339"/>
      <c r="NNS2" s="339"/>
      <c r="NNT2" s="339"/>
      <c r="NNU2" s="339"/>
      <c r="NNV2" s="339"/>
      <c r="NNW2" s="339"/>
      <c r="NNX2" s="339"/>
      <c r="NNY2" s="339"/>
      <c r="NNZ2" s="339"/>
      <c r="NOA2" s="339"/>
      <c r="NOB2" s="339"/>
      <c r="NOC2" s="339"/>
      <c r="NOD2" s="339"/>
      <c r="NOE2" s="339"/>
      <c r="NOF2" s="339"/>
      <c r="NOG2" s="339"/>
      <c r="NOH2" s="339"/>
      <c r="NOI2" s="339"/>
      <c r="NOJ2" s="339"/>
      <c r="NOK2" s="339"/>
      <c r="NOL2" s="339"/>
      <c r="NOM2" s="339"/>
      <c r="NON2" s="339"/>
      <c r="NOO2" s="339"/>
      <c r="NOP2" s="339"/>
      <c r="NOQ2" s="339"/>
      <c r="NOR2" s="339"/>
      <c r="NOS2" s="339"/>
      <c r="NOT2" s="339"/>
      <c r="NOU2" s="339"/>
      <c r="NOV2" s="339"/>
      <c r="NOW2" s="339"/>
      <c r="NOX2" s="339"/>
      <c r="NOY2" s="339"/>
      <c r="NOZ2" s="339"/>
      <c r="NPA2" s="339"/>
      <c r="NPB2" s="339"/>
      <c r="NPC2" s="339"/>
      <c r="NPD2" s="339"/>
      <c r="NPE2" s="339"/>
      <c r="NPF2" s="339"/>
      <c r="NPG2" s="339"/>
      <c r="NPH2" s="339"/>
      <c r="NPI2" s="339"/>
      <c r="NPJ2" s="339"/>
      <c r="NPK2" s="339"/>
      <c r="NPL2" s="339"/>
      <c r="NPM2" s="339"/>
      <c r="NPN2" s="339"/>
      <c r="NPO2" s="339"/>
      <c r="NPP2" s="339"/>
      <c r="NPQ2" s="339"/>
      <c r="NPR2" s="339"/>
      <c r="NPS2" s="339"/>
      <c r="NPT2" s="339"/>
      <c r="NPU2" s="339"/>
      <c r="NPV2" s="339"/>
      <c r="NPW2" s="339"/>
      <c r="NPX2" s="339"/>
      <c r="NPY2" s="339"/>
      <c r="NPZ2" s="339"/>
      <c r="NQA2" s="339"/>
      <c r="NQB2" s="339"/>
      <c r="NQC2" s="339"/>
      <c r="NQD2" s="339"/>
      <c r="NQE2" s="339"/>
      <c r="NQF2" s="339"/>
      <c r="NQG2" s="339"/>
      <c r="NQH2" s="339"/>
      <c r="NQI2" s="339"/>
      <c r="NQJ2" s="339"/>
      <c r="NQK2" s="339"/>
      <c r="NQL2" s="339"/>
      <c r="NQM2" s="339"/>
      <c r="NQN2" s="339"/>
      <c r="NQO2" s="339"/>
      <c r="NQP2" s="339"/>
      <c r="NQQ2" s="339"/>
      <c r="NQR2" s="339"/>
      <c r="NQS2" s="339"/>
      <c r="NQT2" s="339"/>
      <c r="NQU2" s="339"/>
      <c r="NQV2" s="339"/>
      <c r="NQW2" s="339"/>
      <c r="NQX2" s="339"/>
      <c r="NQY2" s="339"/>
      <c r="NQZ2" s="339"/>
      <c r="NRA2" s="339"/>
      <c r="NRB2" s="339"/>
      <c r="NRC2" s="339"/>
      <c r="NRD2" s="339"/>
      <c r="NRE2" s="339"/>
      <c r="NRF2" s="339"/>
      <c r="NRG2" s="339"/>
      <c r="NRH2" s="339"/>
      <c r="NRI2" s="339"/>
      <c r="NRJ2" s="339"/>
      <c r="NRK2" s="339"/>
      <c r="NRL2" s="339"/>
      <c r="NRM2" s="339"/>
      <c r="NRN2" s="339"/>
      <c r="NRO2" s="339"/>
      <c r="NRP2" s="339"/>
      <c r="NRQ2" s="339"/>
      <c r="NRR2" s="339"/>
      <c r="NRS2" s="339"/>
      <c r="NRT2" s="339"/>
      <c r="NRU2" s="339"/>
      <c r="NRV2" s="339"/>
      <c r="NRW2" s="339"/>
      <c r="NRX2" s="339"/>
      <c r="NRY2" s="339"/>
      <c r="NRZ2" s="339"/>
      <c r="NSA2" s="339"/>
      <c r="NSB2" s="339"/>
      <c r="NSC2" s="339"/>
      <c r="NSD2" s="339"/>
      <c r="NSE2" s="339"/>
      <c r="NSF2" s="339"/>
      <c r="NSG2" s="339"/>
      <c r="NSH2" s="339"/>
      <c r="NSI2" s="339"/>
      <c r="NSJ2" s="339"/>
      <c r="NSK2" s="339"/>
      <c r="NSL2" s="339"/>
      <c r="NSM2" s="339"/>
      <c r="NSN2" s="339"/>
      <c r="NSO2" s="339"/>
      <c r="NSP2" s="339"/>
      <c r="NSQ2" s="339"/>
      <c r="NSR2" s="339"/>
      <c r="NSS2" s="339"/>
      <c r="NST2" s="339"/>
      <c r="NSU2" s="339"/>
      <c r="NSV2" s="339"/>
      <c r="NSW2" s="339"/>
      <c r="NSX2" s="339"/>
      <c r="NSY2" s="339"/>
      <c r="NSZ2" s="339"/>
      <c r="NTA2" s="339"/>
      <c r="NTB2" s="339"/>
      <c r="NTC2" s="339"/>
      <c r="NTD2" s="339"/>
      <c r="NTE2" s="339"/>
      <c r="NTF2" s="339"/>
      <c r="NTG2" s="339"/>
      <c r="NTH2" s="339"/>
      <c r="NTI2" s="339"/>
      <c r="NTJ2" s="339"/>
      <c r="NTK2" s="339"/>
      <c r="NTL2" s="339"/>
      <c r="NTM2" s="339"/>
      <c r="NTN2" s="339"/>
      <c r="NTO2" s="339"/>
      <c r="NTP2" s="339"/>
      <c r="NTQ2" s="339"/>
      <c r="NTR2" s="339"/>
      <c r="NTS2" s="339"/>
      <c r="NTT2" s="339"/>
      <c r="NTU2" s="339"/>
      <c r="NTV2" s="339"/>
      <c r="NTW2" s="339"/>
      <c r="NTX2" s="339"/>
      <c r="NTY2" s="339"/>
      <c r="NTZ2" s="339"/>
      <c r="NUA2" s="339"/>
      <c r="NUB2" s="339"/>
      <c r="NUC2" s="339"/>
      <c r="NUD2" s="339"/>
      <c r="NUE2" s="339"/>
      <c r="NUF2" s="339"/>
      <c r="NUG2" s="339"/>
      <c r="NUH2" s="339"/>
      <c r="NUI2" s="339"/>
      <c r="NUJ2" s="339"/>
      <c r="NUK2" s="339"/>
      <c r="NUL2" s="339"/>
      <c r="NUM2" s="339"/>
      <c r="NUN2" s="339"/>
      <c r="NUO2" s="339"/>
      <c r="NUP2" s="339"/>
      <c r="NUQ2" s="339"/>
      <c r="NUR2" s="339"/>
      <c r="NUS2" s="339"/>
      <c r="NUT2" s="339"/>
      <c r="NUU2" s="339"/>
      <c r="NUV2" s="339"/>
      <c r="NUW2" s="339"/>
      <c r="NUX2" s="339"/>
      <c r="NUY2" s="339"/>
      <c r="NUZ2" s="339"/>
      <c r="NVA2" s="339"/>
      <c r="NVB2" s="339"/>
      <c r="NVC2" s="339"/>
      <c r="NVD2" s="339"/>
      <c r="NVE2" s="339"/>
      <c r="NVF2" s="339"/>
      <c r="NVG2" s="339"/>
      <c r="NVH2" s="339"/>
      <c r="NVI2" s="339"/>
      <c r="NVJ2" s="339"/>
      <c r="NVK2" s="339"/>
      <c r="NVL2" s="339"/>
      <c r="NVM2" s="339"/>
      <c r="NVN2" s="339"/>
      <c r="NVO2" s="339"/>
      <c r="NVP2" s="339"/>
      <c r="NVQ2" s="339"/>
      <c r="NVR2" s="339"/>
      <c r="NVS2" s="339"/>
      <c r="NVT2" s="339"/>
      <c r="NVU2" s="339"/>
      <c r="NVV2" s="339"/>
      <c r="NVW2" s="339"/>
      <c r="NVX2" s="339"/>
      <c r="NVY2" s="339"/>
      <c r="NVZ2" s="339"/>
      <c r="NWA2" s="339"/>
      <c r="NWB2" s="339"/>
      <c r="NWC2" s="339"/>
      <c r="NWD2" s="339"/>
      <c r="NWE2" s="339"/>
      <c r="NWF2" s="339"/>
      <c r="NWG2" s="339"/>
      <c r="NWH2" s="339"/>
      <c r="NWI2" s="339"/>
      <c r="NWJ2" s="339"/>
      <c r="NWK2" s="339"/>
      <c r="NWL2" s="339"/>
      <c r="NWM2" s="339"/>
      <c r="NWN2" s="339"/>
      <c r="NWO2" s="339"/>
      <c r="NWP2" s="339"/>
      <c r="NWQ2" s="339"/>
      <c r="NWR2" s="339"/>
      <c r="NWS2" s="339"/>
      <c r="NWT2" s="339"/>
      <c r="NWU2" s="339"/>
      <c r="NWV2" s="339"/>
      <c r="NWW2" s="339"/>
      <c r="NWX2" s="339"/>
      <c r="NWY2" s="339"/>
      <c r="NWZ2" s="339"/>
      <c r="NXA2" s="339"/>
      <c r="NXB2" s="339"/>
      <c r="NXC2" s="339"/>
      <c r="NXD2" s="339"/>
      <c r="NXE2" s="339"/>
      <c r="NXF2" s="339"/>
      <c r="NXG2" s="339"/>
      <c r="NXH2" s="339"/>
      <c r="NXI2" s="339"/>
      <c r="NXJ2" s="339"/>
      <c r="NXK2" s="339"/>
      <c r="NXL2" s="339"/>
      <c r="NXM2" s="339"/>
      <c r="NXN2" s="339"/>
      <c r="NXO2" s="339"/>
      <c r="NXP2" s="339"/>
      <c r="NXQ2" s="339"/>
      <c r="NXR2" s="339"/>
      <c r="NXS2" s="339"/>
      <c r="NXT2" s="339"/>
      <c r="NXU2" s="339"/>
      <c r="NXV2" s="339"/>
      <c r="NXW2" s="339"/>
      <c r="NXX2" s="339"/>
      <c r="NXY2" s="339"/>
      <c r="NXZ2" s="339"/>
      <c r="NYA2" s="339"/>
      <c r="NYB2" s="339"/>
      <c r="NYC2" s="339"/>
      <c r="NYD2" s="339"/>
      <c r="NYE2" s="339"/>
      <c r="NYF2" s="339"/>
      <c r="NYG2" s="339"/>
      <c r="NYH2" s="339"/>
      <c r="NYI2" s="339"/>
      <c r="NYJ2" s="339"/>
      <c r="NYK2" s="339"/>
      <c r="NYL2" s="339"/>
      <c r="NYM2" s="339"/>
      <c r="NYN2" s="339"/>
      <c r="NYO2" s="339"/>
      <c r="NYP2" s="339"/>
      <c r="NYQ2" s="339"/>
      <c r="NYR2" s="339"/>
      <c r="NYS2" s="339"/>
      <c r="NYT2" s="339"/>
      <c r="NYU2" s="339"/>
      <c r="NYV2" s="339"/>
      <c r="NYW2" s="339"/>
      <c r="NYX2" s="339"/>
      <c r="NYY2" s="339"/>
      <c r="NYZ2" s="339"/>
      <c r="NZA2" s="339"/>
      <c r="NZB2" s="339"/>
      <c r="NZC2" s="339"/>
      <c r="NZD2" s="339"/>
      <c r="NZE2" s="339"/>
      <c r="NZF2" s="339"/>
      <c r="NZG2" s="339"/>
      <c r="NZH2" s="339"/>
      <c r="NZI2" s="339"/>
      <c r="NZJ2" s="339"/>
      <c r="NZK2" s="339"/>
      <c r="NZL2" s="339"/>
      <c r="NZM2" s="339"/>
      <c r="NZN2" s="339"/>
      <c r="NZO2" s="339"/>
      <c r="NZP2" s="339"/>
      <c r="NZQ2" s="339"/>
      <c r="NZR2" s="339"/>
      <c r="NZS2" s="339"/>
      <c r="NZT2" s="339"/>
      <c r="NZU2" s="339"/>
      <c r="NZV2" s="339"/>
      <c r="NZW2" s="339"/>
      <c r="NZX2" s="339"/>
      <c r="NZY2" s="339"/>
      <c r="NZZ2" s="339"/>
      <c r="OAA2" s="339"/>
      <c r="OAB2" s="339"/>
      <c r="OAC2" s="339"/>
      <c r="OAD2" s="339"/>
      <c r="OAE2" s="339"/>
      <c r="OAF2" s="339"/>
      <c r="OAG2" s="339"/>
      <c r="OAH2" s="339"/>
      <c r="OAI2" s="339"/>
      <c r="OAJ2" s="339"/>
      <c r="OAK2" s="339"/>
      <c r="OAL2" s="339"/>
      <c r="OAM2" s="339"/>
      <c r="OAN2" s="339"/>
      <c r="OAO2" s="339"/>
      <c r="OAP2" s="339"/>
      <c r="OAQ2" s="339"/>
      <c r="OAR2" s="339"/>
      <c r="OAS2" s="339"/>
      <c r="OAT2" s="339"/>
      <c r="OAU2" s="339"/>
      <c r="OAV2" s="339"/>
      <c r="OAW2" s="339"/>
      <c r="OAX2" s="339"/>
      <c r="OAY2" s="339"/>
      <c r="OAZ2" s="339"/>
      <c r="OBA2" s="339"/>
      <c r="OBB2" s="339"/>
      <c r="OBC2" s="339"/>
      <c r="OBD2" s="339"/>
      <c r="OBE2" s="339"/>
      <c r="OBF2" s="339"/>
      <c r="OBG2" s="339"/>
      <c r="OBH2" s="339"/>
      <c r="OBI2" s="339"/>
      <c r="OBJ2" s="339"/>
      <c r="OBK2" s="339"/>
      <c r="OBL2" s="339"/>
      <c r="OBM2" s="339"/>
      <c r="OBN2" s="339"/>
      <c r="OBO2" s="339"/>
      <c r="OBP2" s="339"/>
      <c r="OBQ2" s="339"/>
      <c r="OBR2" s="339"/>
      <c r="OBS2" s="339"/>
      <c r="OBT2" s="339"/>
      <c r="OBU2" s="339"/>
      <c r="OBV2" s="339"/>
      <c r="OBW2" s="339"/>
      <c r="OBX2" s="339"/>
      <c r="OBY2" s="339"/>
      <c r="OBZ2" s="339"/>
      <c r="OCA2" s="339"/>
      <c r="OCB2" s="339"/>
      <c r="OCC2" s="339"/>
      <c r="OCD2" s="339"/>
      <c r="OCE2" s="339"/>
      <c r="OCF2" s="339"/>
      <c r="OCG2" s="339"/>
      <c r="OCH2" s="339"/>
      <c r="OCI2" s="339"/>
      <c r="OCJ2" s="339"/>
      <c r="OCK2" s="339"/>
      <c r="OCL2" s="339"/>
      <c r="OCM2" s="339"/>
      <c r="OCN2" s="339"/>
      <c r="OCO2" s="339"/>
      <c r="OCP2" s="339"/>
      <c r="OCQ2" s="339"/>
      <c r="OCR2" s="339"/>
      <c r="OCS2" s="339"/>
      <c r="OCT2" s="339"/>
      <c r="OCU2" s="339"/>
      <c r="OCV2" s="339"/>
      <c r="OCW2" s="339"/>
      <c r="OCX2" s="339"/>
      <c r="OCY2" s="339"/>
      <c r="OCZ2" s="339"/>
      <c r="ODA2" s="339"/>
      <c r="ODB2" s="339"/>
      <c r="ODC2" s="339"/>
      <c r="ODD2" s="339"/>
      <c r="ODE2" s="339"/>
      <c r="ODF2" s="339"/>
      <c r="ODG2" s="339"/>
      <c r="ODH2" s="339"/>
      <c r="ODI2" s="339"/>
      <c r="ODJ2" s="339"/>
      <c r="ODK2" s="339"/>
      <c r="ODL2" s="339"/>
      <c r="ODM2" s="339"/>
      <c r="ODN2" s="339"/>
      <c r="ODO2" s="339"/>
      <c r="ODP2" s="339"/>
      <c r="ODQ2" s="339"/>
      <c r="ODR2" s="339"/>
      <c r="ODS2" s="339"/>
      <c r="ODT2" s="339"/>
      <c r="ODU2" s="339"/>
      <c r="ODV2" s="339"/>
      <c r="ODW2" s="339"/>
      <c r="ODX2" s="339"/>
      <c r="ODY2" s="339"/>
      <c r="ODZ2" s="339"/>
      <c r="OEA2" s="339"/>
      <c r="OEB2" s="339"/>
      <c r="OEC2" s="339"/>
      <c r="OED2" s="339"/>
      <c r="OEE2" s="339"/>
      <c r="OEF2" s="339"/>
      <c r="OEG2" s="339"/>
      <c r="OEH2" s="339"/>
      <c r="OEI2" s="339"/>
      <c r="OEJ2" s="339"/>
      <c r="OEK2" s="339"/>
      <c r="OEL2" s="339"/>
      <c r="OEM2" s="339"/>
      <c r="OEN2" s="339"/>
      <c r="OEO2" s="339"/>
      <c r="OEP2" s="339"/>
      <c r="OEQ2" s="339"/>
      <c r="OER2" s="339"/>
      <c r="OES2" s="339"/>
      <c r="OET2" s="339"/>
      <c r="OEU2" s="339"/>
      <c r="OEV2" s="339"/>
      <c r="OEW2" s="339"/>
      <c r="OEX2" s="339"/>
      <c r="OEY2" s="339"/>
      <c r="OEZ2" s="339"/>
      <c r="OFA2" s="339"/>
      <c r="OFB2" s="339"/>
      <c r="OFC2" s="339"/>
      <c r="OFD2" s="339"/>
      <c r="OFE2" s="339"/>
      <c r="OFF2" s="339"/>
      <c r="OFG2" s="339"/>
      <c r="OFH2" s="339"/>
      <c r="OFI2" s="339"/>
      <c r="OFJ2" s="339"/>
      <c r="OFK2" s="339"/>
      <c r="OFL2" s="339"/>
      <c r="OFM2" s="339"/>
      <c r="OFN2" s="339"/>
      <c r="OFO2" s="339"/>
      <c r="OFP2" s="339"/>
      <c r="OFQ2" s="339"/>
      <c r="OFR2" s="339"/>
      <c r="OFS2" s="339"/>
      <c r="OFT2" s="339"/>
      <c r="OFU2" s="339"/>
      <c r="OFV2" s="339"/>
      <c r="OFW2" s="339"/>
      <c r="OFX2" s="339"/>
      <c r="OFY2" s="339"/>
      <c r="OFZ2" s="339"/>
      <c r="OGA2" s="339"/>
      <c r="OGB2" s="339"/>
      <c r="OGC2" s="339"/>
      <c r="OGD2" s="339"/>
      <c r="OGE2" s="339"/>
      <c r="OGF2" s="339"/>
      <c r="OGG2" s="339"/>
      <c r="OGH2" s="339"/>
      <c r="OGI2" s="339"/>
      <c r="OGJ2" s="339"/>
      <c r="OGK2" s="339"/>
      <c r="OGL2" s="339"/>
      <c r="OGM2" s="339"/>
      <c r="OGN2" s="339"/>
      <c r="OGO2" s="339"/>
      <c r="OGP2" s="339"/>
      <c r="OGQ2" s="339"/>
      <c r="OGR2" s="339"/>
      <c r="OGS2" s="339"/>
      <c r="OGT2" s="339"/>
      <c r="OGU2" s="339"/>
      <c r="OGV2" s="339"/>
      <c r="OGW2" s="339"/>
      <c r="OGX2" s="339"/>
      <c r="OGY2" s="339"/>
      <c r="OGZ2" s="339"/>
      <c r="OHA2" s="339"/>
      <c r="OHB2" s="339"/>
      <c r="OHC2" s="339"/>
      <c r="OHD2" s="339"/>
      <c r="OHE2" s="339"/>
      <c r="OHF2" s="339"/>
      <c r="OHG2" s="339"/>
      <c r="OHH2" s="339"/>
      <c r="OHI2" s="339"/>
      <c r="OHJ2" s="339"/>
      <c r="OHK2" s="339"/>
      <c r="OHL2" s="339"/>
      <c r="OHM2" s="339"/>
      <c r="OHN2" s="339"/>
      <c r="OHO2" s="339"/>
      <c r="OHP2" s="339"/>
      <c r="OHQ2" s="339"/>
      <c r="OHR2" s="339"/>
      <c r="OHS2" s="339"/>
      <c r="OHT2" s="339"/>
      <c r="OHU2" s="339"/>
      <c r="OHV2" s="339"/>
      <c r="OHW2" s="339"/>
      <c r="OHX2" s="339"/>
      <c r="OHY2" s="339"/>
      <c r="OHZ2" s="339"/>
      <c r="OIA2" s="339"/>
      <c r="OIB2" s="339"/>
      <c r="OIC2" s="339"/>
      <c r="OID2" s="339"/>
      <c r="OIE2" s="339"/>
      <c r="OIF2" s="339"/>
      <c r="OIG2" s="339"/>
      <c r="OIH2" s="339"/>
      <c r="OII2" s="339"/>
      <c r="OIJ2" s="339"/>
      <c r="OIK2" s="339"/>
      <c r="OIL2" s="339"/>
      <c r="OIM2" s="339"/>
      <c r="OIN2" s="339"/>
      <c r="OIO2" s="339"/>
      <c r="OIP2" s="339"/>
      <c r="OIQ2" s="339"/>
      <c r="OIR2" s="339"/>
      <c r="OIS2" s="339"/>
      <c r="OIT2" s="339"/>
      <c r="OIU2" s="339"/>
      <c r="OIV2" s="339"/>
      <c r="OIW2" s="339"/>
      <c r="OIX2" s="339"/>
      <c r="OIY2" s="339"/>
      <c r="OIZ2" s="339"/>
      <c r="OJA2" s="339"/>
      <c r="OJB2" s="339"/>
      <c r="OJC2" s="339"/>
      <c r="OJD2" s="339"/>
      <c r="OJE2" s="339"/>
      <c r="OJF2" s="339"/>
      <c r="OJG2" s="339"/>
      <c r="OJH2" s="339"/>
      <c r="OJI2" s="339"/>
      <c r="OJJ2" s="339"/>
      <c r="OJK2" s="339"/>
      <c r="OJL2" s="339"/>
      <c r="OJM2" s="339"/>
      <c r="OJN2" s="339"/>
      <c r="OJO2" s="339"/>
      <c r="OJP2" s="339"/>
      <c r="OJQ2" s="339"/>
      <c r="OJR2" s="339"/>
      <c r="OJS2" s="339"/>
      <c r="OJT2" s="339"/>
      <c r="OJU2" s="339"/>
      <c r="OJV2" s="339"/>
      <c r="OJW2" s="339"/>
      <c r="OJX2" s="339"/>
      <c r="OJY2" s="339"/>
      <c r="OJZ2" s="339"/>
      <c r="OKA2" s="339"/>
      <c r="OKB2" s="339"/>
      <c r="OKC2" s="339"/>
      <c r="OKD2" s="339"/>
      <c r="OKE2" s="339"/>
      <c r="OKF2" s="339"/>
      <c r="OKG2" s="339"/>
      <c r="OKH2" s="339"/>
      <c r="OKI2" s="339"/>
      <c r="OKJ2" s="339"/>
      <c r="OKK2" s="339"/>
      <c r="OKL2" s="339"/>
      <c r="OKM2" s="339"/>
      <c r="OKN2" s="339"/>
      <c r="OKO2" s="339"/>
      <c r="OKP2" s="339"/>
      <c r="OKQ2" s="339"/>
      <c r="OKR2" s="339"/>
      <c r="OKS2" s="339"/>
      <c r="OKT2" s="339"/>
      <c r="OKU2" s="339"/>
      <c r="OKV2" s="339"/>
      <c r="OKW2" s="339"/>
      <c r="OKX2" s="339"/>
      <c r="OKY2" s="339"/>
      <c r="OKZ2" s="339"/>
      <c r="OLA2" s="339"/>
      <c r="OLB2" s="339"/>
      <c r="OLC2" s="339"/>
      <c r="OLD2" s="339"/>
      <c r="OLE2" s="339"/>
      <c r="OLF2" s="339"/>
      <c r="OLG2" s="339"/>
      <c r="OLH2" s="339"/>
      <c r="OLI2" s="339"/>
      <c r="OLJ2" s="339"/>
      <c r="OLK2" s="339"/>
      <c r="OLL2" s="339"/>
      <c r="OLM2" s="339"/>
      <c r="OLN2" s="339"/>
      <c r="OLO2" s="339"/>
      <c r="OLP2" s="339"/>
      <c r="OLQ2" s="339"/>
      <c r="OLR2" s="339"/>
      <c r="OLS2" s="339"/>
      <c r="OLT2" s="339"/>
      <c r="OLU2" s="339"/>
      <c r="OLV2" s="339"/>
      <c r="OLW2" s="339"/>
      <c r="OLX2" s="339"/>
      <c r="OLY2" s="339"/>
      <c r="OLZ2" s="339"/>
      <c r="OMA2" s="339"/>
      <c r="OMB2" s="339"/>
      <c r="OMC2" s="339"/>
      <c r="OMD2" s="339"/>
      <c r="OME2" s="339"/>
      <c r="OMF2" s="339"/>
      <c r="OMG2" s="339"/>
      <c r="OMH2" s="339"/>
      <c r="OMI2" s="339"/>
      <c r="OMJ2" s="339"/>
      <c r="OMK2" s="339"/>
      <c r="OML2" s="339"/>
      <c r="OMM2" s="339"/>
      <c r="OMN2" s="339"/>
      <c r="OMO2" s="339"/>
      <c r="OMP2" s="339"/>
      <c r="OMQ2" s="339"/>
      <c r="OMR2" s="339"/>
      <c r="OMS2" s="339"/>
      <c r="OMT2" s="339"/>
      <c r="OMU2" s="339"/>
      <c r="OMV2" s="339"/>
      <c r="OMW2" s="339"/>
      <c r="OMX2" s="339"/>
      <c r="OMY2" s="339"/>
      <c r="OMZ2" s="339"/>
      <c r="ONA2" s="339"/>
      <c r="ONB2" s="339"/>
      <c r="ONC2" s="339"/>
      <c r="OND2" s="339"/>
      <c r="ONE2" s="339"/>
      <c r="ONF2" s="339"/>
      <c r="ONG2" s="339"/>
      <c r="ONH2" s="339"/>
      <c r="ONI2" s="339"/>
      <c r="ONJ2" s="339"/>
      <c r="ONK2" s="339"/>
      <c r="ONL2" s="339"/>
      <c r="ONM2" s="339"/>
      <c r="ONN2" s="339"/>
      <c r="ONO2" s="339"/>
      <c r="ONP2" s="339"/>
      <c r="ONQ2" s="339"/>
      <c r="ONR2" s="339"/>
      <c r="ONS2" s="339"/>
      <c r="ONT2" s="339"/>
      <c r="ONU2" s="339"/>
      <c r="ONV2" s="339"/>
      <c r="ONW2" s="339"/>
      <c r="ONX2" s="339"/>
      <c r="ONY2" s="339"/>
      <c r="ONZ2" s="339"/>
      <c r="OOA2" s="339"/>
      <c r="OOB2" s="339"/>
      <c r="OOC2" s="339"/>
      <c r="OOD2" s="339"/>
      <c r="OOE2" s="339"/>
      <c r="OOF2" s="339"/>
      <c r="OOG2" s="339"/>
      <c r="OOH2" s="339"/>
      <c r="OOI2" s="339"/>
      <c r="OOJ2" s="339"/>
      <c r="OOK2" s="339"/>
      <c r="OOL2" s="339"/>
      <c r="OOM2" s="339"/>
      <c r="OON2" s="339"/>
      <c r="OOO2" s="339"/>
      <c r="OOP2" s="339"/>
      <c r="OOQ2" s="339"/>
      <c r="OOR2" s="339"/>
      <c r="OOS2" s="339"/>
      <c r="OOT2" s="339"/>
      <c r="OOU2" s="339"/>
      <c r="OOV2" s="339"/>
      <c r="OOW2" s="339"/>
      <c r="OOX2" s="339"/>
      <c r="OOY2" s="339"/>
      <c r="OOZ2" s="339"/>
      <c r="OPA2" s="339"/>
      <c r="OPB2" s="339"/>
      <c r="OPC2" s="339"/>
      <c r="OPD2" s="339"/>
      <c r="OPE2" s="339"/>
      <c r="OPF2" s="339"/>
      <c r="OPG2" s="339"/>
      <c r="OPH2" s="339"/>
      <c r="OPI2" s="339"/>
      <c r="OPJ2" s="339"/>
      <c r="OPK2" s="339"/>
      <c r="OPL2" s="339"/>
      <c r="OPM2" s="339"/>
      <c r="OPN2" s="339"/>
      <c r="OPO2" s="339"/>
      <c r="OPP2" s="339"/>
      <c r="OPQ2" s="339"/>
      <c r="OPR2" s="339"/>
      <c r="OPS2" s="339"/>
      <c r="OPT2" s="339"/>
      <c r="OPU2" s="339"/>
      <c r="OPV2" s="339"/>
      <c r="OPW2" s="339"/>
      <c r="OPX2" s="339"/>
      <c r="OPY2" s="339"/>
      <c r="OPZ2" s="339"/>
      <c r="OQA2" s="339"/>
      <c r="OQB2" s="339"/>
      <c r="OQC2" s="339"/>
      <c r="OQD2" s="339"/>
      <c r="OQE2" s="339"/>
      <c r="OQF2" s="339"/>
      <c r="OQG2" s="339"/>
      <c r="OQH2" s="339"/>
      <c r="OQI2" s="339"/>
      <c r="OQJ2" s="339"/>
      <c r="OQK2" s="339"/>
      <c r="OQL2" s="339"/>
      <c r="OQM2" s="339"/>
      <c r="OQN2" s="339"/>
      <c r="OQO2" s="339"/>
      <c r="OQP2" s="339"/>
      <c r="OQQ2" s="339"/>
      <c r="OQR2" s="339"/>
      <c r="OQS2" s="339"/>
      <c r="OQT2" s="339"/>
      <c r="OQU2" s="339"/>
      <c r="OQV2" s="339"/>
      <c r="OQW2" s="339"/>
      <c r="OQX2" s="339"/>
      <c r="OQY2" s="339"/>
      <c r="OQZ2" s="339"/>
      <c r="ORA2" s="339"/>
      <c r="ORB2" s="339"/>
      <c r="ORC2" s="339"/>
      <c r="ORD2" s="339"/>
      <c r="ORE2" s="339"/>
      <c r="ORF2" s="339"/>
      <c r="ORG2" s="339"/>
      <c r="ORH2" s="339"/>
      <c r="ORI2" s="339"/>
      <c r="ORJ2" s="339"/>
      <c r="ORK2" s="339"/>
      <c r="ORL2" s="339"/>
      <c r="ORM2" s="339"/>
      <c r="ORN2" s="339"/>
      <c r="ORO2" s="339"/>
      <c r="ORP2" s="339"/>
      <c r="ORQ2" s="339"/>
      <c r="ORR2" s="339"/>
      <c r="ORS2" s="339"/>
      <c r="ORT2" s="339"/>
      <c r="ORU2" s="339"/>
      <c r="ORV2" s="339"/>
      <c r="ORW2" s="339"/>
      <c r="ORX2" s="339"/>
      <c r="ORY2" s="339"/>
      <c r="ORZ2" s="339"/>
      <c r="OSA2" s="339"/>
      <c r="OSB2" s="339"/>
      <c r="OSC2" s="339"/>
      <c r="OSD2" s="339"/>
      <c r="OSE2" s="339"/>
      <c r="OSF2" s="339"/>
      <c r="OSG2" s="339"/>
      <c r="OSH2" s="339"/>
      <c r="OSI2" s="339"/>
      <c r="OSJ2" s="339"/>
      <c r="OSK2" s="339"/>
      <c r="OSL2" s="339"/>
      <c r="OSM2" s="339"/>
      <c r="OSN2" s="339"/>
      <c r="OSO2" s="339"/>
      <c r="OSP2" s="339"/>
      <c r="OSQ2" s="339"/>
      <c r="OSR2" s="339"/>
      <c r="OSS2" s="339"/>
      <c r="OST2" s="339"/>
      <c r="OSU2" s="339"/>
      <c r="OSV2" s="339"/>
      <c r="OSW2" s="339"/>
      <c r="OSX2" s="339"/>
      <c r="OSY2" s="339"/>
      <c r="OSZ2" s="339"/>
      <c r="OTA2" s="339"/>
      <c r="OTB2" s="339"/>
      <c r="OTC2" s="339"/>
      <c r="OTD2" s="339"/>
      <c r="OTE2" s="339"/>
      <c r="OTF2" s="339"/>
      <c r="OTG2" s="339"/>
      <c r="OTH2" s="339"/>
      <c r="OTI2" s="339"/>
      <c r="OTJ2" s="339"/>
      <c r="OTK2" s="339"/>
      <c r="OTL2" s="339"/>
      <c r="OTM2" s="339"/>
      <c r="OTN2" s="339"/>
      <c r="OTO2" s="339"/>
      <c r="OTP2" s="339"/>
      <c r="OTQ2" s="339"/>
      <c r="OTR2" s="339"/>
      <c r="OTS2" s="339"/>
      <c r="OTT2" s="339"/>
      <c r="OTU2" s="339"/>
      <c r="OTV2" s="339"/>
      <c r="OTW2" s="339"/>
      <c r="OTX2" s="339"/>
      <c r="OTY2" s="339"/>
      <c r="OTZ2" s="339"/>
      <c r="OUA2" s="339"/>
      <c r="OUB2" s="339"/>
      <c r="OUC2" s="339"/>
      <c r="OUD2" s="339"/>
      <c r="OUE2" s="339"/>
      <c r="OUF2" s="339"/>
      <c r="OUG2" s="339"/>
      <c r="OUH2" s="339"/>
      <c r="OUI2" s="339"/>
      <c r="OUJ2" s="339"/>
      <c r="OUK2" s="339"/>
      <c r="OUL2" s="339"/>
      <c r="OUM2" s="339"/>
      <c r="OUN2" s="339"/>
      <c r="OUO2" s="339"/>
      <c r="OUP2" s="339"/>
      <c r="OUQ2" s="339"/>
      <c r="OUR2" s="339"/>
      <c r="OUS2" s="339"/>
      <c r="OUT2" s="339"/>
      <c r="OUU2" s="339"/>
      <c r="OUV2" s="339"/>
      <c r="OUW2" s="339"/>
      <c r="OUX2" s="339"/>
      <c r="OUY2" s="339"/>
      <c r="OUZ2" s="339"/>
      <c r="OVA2" s="339"/>
      <c r="OVB2" s="339"/>
      <c r="OVC2" s="339"/>
      <c r="OVD2" s="339"/>
      <c r="OVE2" s="339"/>
      <c r="OVF2" s="339"/>
      <c r="OVG2" s="339"/>
      <c r="OVH2" s="339"/>
      <c r="OVI2" s="339"/>
      <c r="OVJ2" s="339"/>
      <c r="OVK2" s="339"/>
      <c r="OVL2" s="339"/>
      <c r="OVM2" s="339"/>
      <c r="OVN2" s="339"/>
      <c r="OVO2" s="339"/>
      <c r="OVP2" s="339"/>
      <c r="OVQ2" s="339"/>
      <c r="OVR2" s="339"/>
      <c r="OVS2" s="339"/>
      <c r="OVT2" s="339"/>
      <c r="OVU2" s="339"/>
      <c r="OVV2" s="339"/>
      <c r="OVW2" s="339"/>
      <c r="OVX2" s="339"/>
      <c r="OVY2" s="339"/>
      <c r="OVZ2" s="339"/>
      <c r="OWA2" s="339"/>
      <c r="OWB2" s="339"/>
      <c r="OWC2" s="339"/>
      <c r="OWD2" s="339"/>
      <c r="OWE2" s="339"/>
      <c r="OWF2" s="339"/>
      <c r="OWG2" s="339"/>
      <c r="OWH2" s="339"/>
      <c r="OWI2" s="339"/>
      <c r="OWJ2" s="339"/>
      <c r="OWK2" s="339"/>
      <c r="OWL2" s="339"/>
      <c r="OWM2" s="339"/>
      <c r="OWN2" s="339"/>
      <c r="OWO2" s="339"/>
      <c r="OWP2" s="339"/>
      <c r="OWQ2" s="339"/>
      <c r="OWR2" s="339"/>
      <c r="OWS2" s="339"/>
      <c r="OWT2" s="339"/>
      <c r="OWU2" s="339"/>
      <c r="OWV2" s="339"/>
      <c r="OWW2" s="339"/>
      <c r="OWX2" s="339"/>
      <c r="OWY2" s="339"/>
      <c r="OWZ2" s="339"/>
      <c r="OXA2" s="339"/>
      <c r="OXB2" s="339"/>
      <c r="OXC2" s="339"/>
      <c r="OXD2" s="339"/>
      <c r="OXE2" s="339"/>
      <c r="OXF2" s="339"/>
      <c r="OXG2" s="339"/>
      <c r="OXH2" s="339"/>
      <c r="OXI2" s="339"/>
      <c r="OXJ2" s="339"/>
      <c r="OXK2" s="339"/>
      <c r="OXL2" s="339"/>
      <c r="OXM2" s="339"/>
      <c r="OXN2" s="339"/>
      <c r="OXO2" s="339"/>
      <c r="OXP2" s="339"/>
      <c r="OXQ2" s="339"/>
      <c r="OXR2" s="339"/>
      <c r="OXS2" s="339"/>
      <c r="OXT2" s="339"/>
      <c r="OXU2" s="339"/>
      <c r="OXV2" s="339"/>
      <c r="OXW2" s="339"/>
      <c r="OXX2" s="339"/>
      <c r="OXY2" s="339"/>
      <c r="OXZ2" s="339"/>
      <c r="OYA2" s="339"/>
      <c r="OYB2" s="339"/>
      <c r="OYC2" s="339"/>
      <c r="OYD2" s="339"/>
      <c r="OYE2" s="339"/>
      <c r="OYF2" s="339"/>
      <c r="OYG2" s="339"/>
      <c r="OYH2" s="339"/>
      <c r="OYI2" s="339"/>
      <c r="OYJ2" s="339"/>
      <c r="OYK2" s="339"/>
      <c r="OYL2" s="339"/>
      <c r="OYM2" s="339"/>
      <c r="OYN2" s="339"/>
      <c r="OYO2" s="339"/>
      <c r="OYP2" s="339"/>
      <c r="OYQ2" s="339"/>
      <c r="OYR2" s="339"/>
      <c r="OYS2" s="339"/>
      <c r="OYT2" s="339"/>
      <c r="OYU2" s="339"/>
      <c r="OYV2" s="339"/>
      <c r="OYW2" s="339"/>
      <c r="OYX2" s="339"/>
      <c r="OYY2" s="339"/>
      <c r="OYZ2" s="339"/>
      <c r="OZA2" s="339"/>
      <c r="OZB2" s="339"/>
      <c r="OZC2" s="339"/>
      <c r="OZD2" s="339"/>
      <c r="OZE2" s="339"/>
      <c r="OZF2" s="339"/>
      <c r="OZG2" s="339"/>
      <c r="OZH2" s="339"/>
      <c r="OZI2" s="339"/>
      <c r="OZJ2" s="339"/>
      <c r="OZK2" s="339"/>
      <c r="OZL2" s="339"/>
      <c r="OZM2" s="339"/>
      <c r="OZN2" s="339"/>
      <c r="OZO2" s="339"/>
      <c r="OZP2" s="339"/>
      <c r="OZQ2" s="339"/>
      <c r="OZR2" s="339"/>
      <c r="OZS2" s="339"/>
      <c r="OZT2" s="339"/>
      <c r="OZU2" s="339"/>
      <c r="OZV2" s="339"/>
      <c r="OZW2" s="339"/>
      <c r="OZX2" s="339"/>
      <c r="OZY2" s="339"/>
      <c r="OZZ2" s="339"/>
      <c r="PAA2" s="339"/>
      <c r="PAB2" s="339"/>
      <c r="PAC2" s="339"/>
      <c r="PAD2" s="339"/>
      <c r="PAE2" s="339"/>
      <c r="PAF2" s="339"/>
      <c r="PAG2" s="339"/>
      <c r="PAH2" s="339"/>
      <c r="PAI2" s="339"/>
      <c r="PAJ2" s="339"/>
      <c r="PAK2" s="339"/>
      <c r="PAL2" s="339"/>
      <c r="PAM2" s="339"/>
      <c r="PAN2" s="339"/>
      <c r="PAO2" s="339"/>
      <c r="PAP2" s="339"/>
      <c r="PAQ2" s="339"/>
      <c r="PAR2" s="339"/>
      <c r="PAS2" s="339"/>
      <c r="PAT2" s="339"/>
      <c r="PAU2" s="339"/>
      <c r="PAV2" s="339"/>
      <c r="PAW2" s="339"/>
      <c r="PAX2" s="339"/>
      <c r="PAY2" s="339"/>
      <c r="PAZ2" s="339"/>
      <c r="PBA2" s="339"/>
      <c r="PBB2" s="339"/>
      <c r="PBC2" s="339"/>
      <c r="PBD2" s="339"/>
      <c r="PBE2" s="339"/>
      <c r="PBF2" s="339"/>
      <c r="PBG2" s="339"/>
      <c r="PBH2" s="339"/>
      <c r="PBI2" s="339"/>
      <c r="PBJ2" s="339"/>
      <c r="PBK2" s="339"/>
      <c r="PBL2" s="339"/>
      <c r="PBM2" s="339"/>
      <c r="PBN2" s="339"/>
      <c r="PBO2" s="339"/>
      <c r="PBP2" s="339"/>
      <c r="PBQ2" s="339"/>
      <c r="PBR2" s="339"/>
      <c r="PBS2" s="339"/>
      <c r="PBT2" s="339"/>
      <c r="PBU2" s="339"/>
      <c r="PBV2" s="339"/>
      <c r="PBW2" s="339"/>
      <c r="PBX2" s="339"/>
      <c r="PBY2" s="339"/>
      <c r="PBZ2" s="339"/>
      <c r="PCA2" s="339"/>
      <c r="PCB2" s="339"/>
      <c r="PCC2" s="339"/>
      <c r="PCD2" s="339"/>
      <c r="PCE2" s="339"/>
      <c r="PCF2" s="339"/>
      <c r="PCG2" s="339"/>
      <c r="PCH2" s="339"/>
      <c r="PCI2" s="339"/>
      <c r="PCJ2" s="339"/>
      <c r="PCK2" s="339"/>
      <c r="PCL2" s="339"/>
      <c r="PCM2" s="339"/>
      <c r="PCN2" s="339"/>
      <c r="PCO2" s="339"/>
      <c r="PCP2" s="339"/>
      <c r="PCQ2" s="339"/>
      <c r="PCR2" s="339"/>
      <c r="PCS2" s="339"/>
      <c r="PCT2" s="339"/>
      <c r="PCU2" s="339"/>
      <c r="PCV2" s="339"/>
      <c r="PCW2" s="339"/>
      <c r="PCX2" s="339"/>
      <c r="PCY2" s="339"/>
      <c r="PCZ2" s="339"/>
      <c r="PDA2" s="339"/>
      <c r="PDB2" s="339"/>
      <c r="PDC2" s="339"/>
      <c r="PDD2" s="339"/>
      <c r="PDE2" s="339"/>
      <c r="PDF2" s="339"/>
      <c r="PDG2" s="339"/>
      <c r="PDH2" s="339"/>
      <c r="PDI2" s="339"/>
      <c r="PDJ2" s="339"/>
      <c r="PDK2" s="339"/>
      <c r="PDL2" s="339"/>
      <c r="PDM2" s="339"/>
      <c r="PDN2" s="339"/>
      <c r="PDO2" s="339"/>
      <c r="PDP2" s="339"/>
      <c r="PDQ2" s="339"/>
      <c r="PDR2" s="339"/>
      <c r="PDS2" s="339"/>
      <c r="PDT2" s="339"/>
      <c r="PDU2" s="339"/>
      <c r="PDV2" s="339"/>
      <c r="PDW2" s="339"/>
      <c r="PDX2" s="339"/>
      <c r="PDY2" s="339"/>
      <c r="PDZ2" s="339"/>
      <c r="PEA2" s="339"/>
      <c r="PEB2" s="339"/>
      <c r="PEC2" s="339"/>
      <c r="PED2" s="339"/>
      <c r="PEE2" s="339"/>
      <c r="PEF2" s="339"/>
      <c r="PEG2" s="339"/>
      <c r="PEH2" s="339"/>
      <c r="PEI2" s="339"/>
      <c r="PEJ2" s="339"/>
      <c r="PEK2" s="339"/>
      <c r="PEL2" s="339"/>
      <c r="PEM2" s="339"/>
      <c r="PEN2" s="339"/>
      <c r="PEO2" s="339"/>
      <c r="PEP2" s="339"/>
      <c r="PEQ2" s="339"/>
      <c r="PER2" s="339"/>
      <c r="PES2" s="339"/>
      <c r="PET2" s="339"/>
      <c r="PEU2" s="339"/>
      <c r="PEV2" s="339"/>
      <c r="PEW2" s="339"/>
      <c r="PEX2" s="339"/>
      <c r="PEY2" s="339"/>
      <c r="PEZ2" s="339"/>
      <c r="PFA2" s="339"/>
      <c r="PFB2" s="339"/>
      <c r="PFC2" s="339"/>
      <c r="PFD2" s="339"/>
      <c r="PFE2" s="339"/>
      <c r="PFF2" s="339"/>
      <c r="PFG2" s="339"/>
      <c r="PFH2" s="339"/>
      <c r="PFI2" s="339"/>
      <c r="PFJ2" s="339"/>
      <c r="PFK2" s="339"/>
      <c r="PFL2" s="339"/>
      <c r="PFM2" s="339"/>
      <c r="PFN2" s="339"/>
      <c r="PFO2" s="339"/>
      <c r="PFP2" s="339"/>
      <c r="PFQ2" s="339"/>
      <c r="PFR2" s="339"/>
      <c r="PFS2" s="339"/>
      <c r="PFT2" s="339"/>
      <c r="PFU2" s="339"/>
      <c r="PFV2" s="339"/>
      <c r="PFW2" s="339"/>
      <c r="PFX2" s="339"/>
      <c r="PFY2" s="339"/>
      <c r="PFZ2" s="339"/>
      <c r="PGA2" s="339"/>
      <c r="PGB2" s="339"/>
      <c r="PGC2" s="339"/>
      <c r="PGD2" s="339"/>
      <c r="PGE2" s="339"/>
      <c r="PGF2" s="339"/>
      <c r="PGG2" s="339"/>
      <c r="PGH2" s="339"/>
      <c r="PGI2" s="339"/>
      <c r="PGJ2" s="339"/>
      <c r="PGK2" s="339"/>
      <c r="PGL2" s="339"/>
      <c r="PGM2" s="339"/>
      <c r="PGN2" s="339"/>
      <c r="PGO2" s="339"/>
      <c r="PGP2" s="339"/>
      <c r="PGQ2" s="339"/>
      <c r="PGR2" s="339"/>
      <c r="PGS2" s="339"/>
      <c r="PGT2" s="339"/>
      <c r="PGU2" s="339"/>
      <c r="PGV2" s="339"/>
      <c r="PGW2" s="339"/>
      <c r="PGX2" s="339"/>
      <c r="PGY2" s="339"/>
      <c r="PGZ2" s="339"/>
      <c r="PHA2" s="339"/>
      <c r="PHB2" s="339"/>
      <c r="PHC2" s="339"/>
      <c r="PHD2" s="339"/>
      <c r="PHE2" s="339"/>
      <c r="PHF2" s="339"/>
      <c r="PHG2" s="339"/>
      <c r="PHH2" s="339"/>
      <c r="PHI2" s="339"/>
      <c r="PHJ2" s="339"/>
      <c r="PHK2" s="339"/>
      <c r="PHL2" s="339"/>
      <c r="PHM2" s="339"/>
      <c r="PHN2" s="339"/>
      <c r="PHO2" s="339"/>
      <c r="PHP2" s="339"/>
      <c r="PHQ2" s="339"/>
      <c r="PHR2" s="339"/>
      <c r="PHS2" s="339"/>
      <c r="PHT2" s="339"/>
      <c r="PHU2" s="339"/>
      <c r="PHV2" s="339"/>
      <c r="PHW2" s="339"/>
      <c r="PHX2" s="339"/>
      <c r="PHY2" s="339"/>
      <c r="PHZ2" s="339"/>
      <c r="PIA2" s="339"/>
      <c r="PIB2" s="339"/>
      <c r="PIC2" s="339"/>
      <c r="PID2" s="339"/>
      <c r="PIE2" s="339"/>
      <c r="PIF2" s="339"/>
      <c r="PIG2" s="339"/>
      <c r="PIH2" s="339"/>
      <c r="PII2" s="339"/>
      <c r="PIJ2" s="339"/>
      <c r="PIK2" s="339"/>
      <c r="PIL2" s="339"/>
      <c r="PIM2" s="339"/>
      <c r="PIN2" s="339"/>
      <c r="PIO2" s="339"/>
      <c r="PIP2" s="339"/>
      <c r="PIQ2" s="339"/>
      <c r="PIR2" s="339"/>
      <c r="PIS2" s="339"/>
      <c r="PIT2" s="339"/>
      <c r="PIU2" s="339"/>
      <c r="PIV2" s="339"/>
      <c r="PIW2" s="339"/>
      <c r="PIX2" s="339"/>
      <c r="PIY2" s="339"/>
      <c r="PIZ2" s="339"/>
      <c r="PJA2" s="339"/>
      <c r="PJB2" s="339"/>
      <c r="PJC2" s="339"/>
      <c r="PJD2" s="339"/>
      <c r="PJE2" s="339"/>
      <c r="PJF2" s="339"/>
      <c r="PJG2" s="339"/>
      <c r="PJH2" s="339"/>
      <c r="PJI2" s="339"/>
      <c r="PJJ2" s="339"/>
      <c r="PJK2" s="339"/>
      <c r="PJL2" s="339"/>
      <c r="PJM2" s="339"/>
      <c r="PJN2" s="339"/>
      <c r="PJO2" s="339"/>
      <c r="PJP2" s="339"/>
      <c r="PJQ2" s="339"/>
      <c r="PJR2" s="339"/>
      <c r="PJS2" s="339"/>
      <c r="PJT2" s="339"/>
      <c r="PJU2" s="339"/>
      <c r="PJV2" s="339"/>
      <c r="PJW2" s="339"/>
      <c r="PJX2" s="339"/>
      <c r="PJY2" s="339"/>
      <c r="PJZ2" s="339"/>
      <c r="PKA2" s="339"/>
      <c r="PKB2" s="339"/>
      <c r="PKC2" s="339"/>
      <c r="PKD2" s="339"/>
      <c r="PKE2" s="339"/>
      <c r="PKF2" s="339"/>
      <c r="PKG2" s="339"/>
      <c r="PKH2" s="339"/>
      <c r="PKI2" s="339"/>
      <c r="PKJ2" s="339"/>
      <c r="PKK2" s="339"/>
      <c r="PKL2" s="339"/>
      <c r="PKM2" s="339"/>
      <c r="PKN2" s="339"/>
      <c r="PKO2" s="339"/>
      <c r="PKP2" s="339"/>
      <c r="PKQ2" s="339"/>
      <c r="PKR2" s="339"/>
      <c r="PKS2" s="339"/>
      <c r="PKT2" s="339"/>
      <c r="PKU2" s="339"/>
      <c r="PKV2" s="339"/>
      <c r="PKW2" s="339"/>
      <c r="PKX2" s="339"/>
      <c r="PKY2" s="339"/>
      <c r="PKZ2" s="339"/>
      <c r="PLA2" s="339"/>
      <c r="PLB2" s="339"/>
      <c r="PLC2" s="339"/>
      <c r="PLD2" s="339"/>
      <c r="PLE2" s="339"/>
      <c r="PLF2" s="339"/>
      <c r="PLG2" s="339"/>
      <c r="PLH2" s="339"/>
      <c r="PLI2" s="339"/>
      <c r="PLJ2" s="339"/>
      <c r="PLK2" s="339"/>
      <c r="PLL2" s="339"/>
      <c r="PLM2" s="339"/>
      <c r="PLN2" s="339"/>
      <c r="PLO2" s="339"/>
      <c r="PLP2" s="339"/>
      <c r="PLQ2" s="339"/>
      <c r="PLR2" s="339"/>
      <c r="PLS2" s="339"/>
      <c r="PLT2" s="339"/>
      <c r="PLU2" s="339"/>
      <c r="PLV2" s="339"/>
      <c r="PLW2" s="339"/>
      <c r="PLX2" s="339"/>
      <c r="PLY2" s="339"/>
      <c r="PLZ2" s="339"/>
      <c r="PMA2" s="339"/>
      <c r="PMB2" s="339"/>
      <c r="PMC2" s="339"/>
      <c r="PMD2" s="339"/>
      <c r="PME2" s="339"/>
      <c r="PMF2" s="339"/>
      <c r="PMG2" s="339"/>
      <c r="PMH2" s="339"/>
      <c r="PMI2" s="339"/>
      <c r="PMJ2" s="339"/>
      <c r="PMK2" s="339"/>
      <c r="PML2" s="339"/>
      <c r="PMM2" s="339"/>
      <c r="PMN2" s="339"/>
      <c r="PMO2" s="339"/>
      <c r="PMP2" s="339"/>
      <c r="PMQ2" s="339"/>
      <c r="PMR2" s="339"/>
      <c r="PMS2" s="339"/>
      <c r="PMT2" s="339"/>
      <c r="PMU2" s="339"/>
      <c r="PMV2" s="339"/>
      <c r="PMW2" s="339"/>
      <c r="PMX2" s="339"/>
      <c r="PMY2" s="339"/>
      <c r="PMZ2" s="339"/>
      <c r="PNA2" s="339"/>
      <c r="PNB2" s="339"/>
      <c r="PNC2" s="339"/>
      <c r="PND2" s="339"/>
      <c r="PNE2" s="339"/>
      <c r="PNF2" s="339"/>
      <c r="PNG2" s="339"/>
      <c r="PNH2" s="339"/>
      <c r="PNI2" s="339"/>
      <c r="PNJ2" s="339"/>
      <c r="PNK2" s="339"/>
      <c r="PNL2" s="339"/>
      <c r="PNM2" s="339"/>
      <c r="PNN2" s="339"/>
      <c r="PNO2" s="339"/>
      <c r="PNP2" s="339"/>
      <c r="PNQ2" s="339"/>
      <c r="PNR2" s="339"/>
      <c r="PNS2" s="339"/>
      <c r="PNT2" s="339"/>
      <c r="PNU2" s="339"/>
      <c r="PNV2" s="339"/>
      <c r="PNW2" s="339"/>
      <c r="PNX2" s="339"/>
      <c r="PNY2" s="339"/>
      <c r="PNZ2" s="339"/>
      <c r="POA2" s="339"/>
      <c r="POB2" s="339"/>
      <c r="POC2" s="339"/>
      <c r="POD2" s="339"/>
      <c r="POE2" s="339"/>
      <c r="POF2" s="339"/>
      <c r="POG2" s="339"/>
      <c r="POH2" s="339"/>
      <c r="POI2" s="339"/>
      <c r="POJ2" s="339"/>
      <c r="POK2" s="339"/>
      <c r="POL2" s="339"/>
      <c r="POM2" s="339"/>
      <c r="PON2" s="339"/>
      <c r="POO2" s="339"/>
      <c r="POP2" s="339"/>
      <c r="POQ2" s="339"/>
      <c r="POR2" s="339"/>
      <c r="POS2" s="339"/>
      <c r="POT2" s="339"/>
      <c r="POU2" s="339"/>
      <c r="POV2" s="339"/>
      <c r="POW2" s="339"/>
      <c r="POX2" s="339"/>
      <c r="POY2" s="339"/>
      <c r="POZ2" s="339"/>
      <c r="PPA2" s="339"/>
      <c r="PPB2" s="339"/>
      <c r="PPC2" s="339"/>
      <c r="PPD2" s="339"/>
      <c r="PPE2" s="339"/>
      <c r="PPF2" s="339"/>
      <c r="PPG2" s="339"/>
      <c r="PPH2" s="339"/>
      <c r="PPI2" s="339"/>
      <c r="PPJ2" s="339"/>
      <c r="PPK2" s="339"/>
      <c r="PPL2" s="339"/>
      <c r="PPM2" s="339"/>
      <c r="PPN2" s="339"/>
      <c r="PPO2" s="339"/>
      <c r="PPP2" s="339"/>
      <c r="PPQ2" s="339"/>
      <c r="PPR2" s="339"/>
      <c r="PPS2" s="339"/>
      <c r="PPT2" s="339"/>
      <c r="PPU2" s="339"/>
      <c r="PPV2" s="339"/>
      <c r="PPW2" s="339"/>
      <c r="PPX2" s="339"/>
      <c r="PPY2" s="339"/>
      <c r="PPZ2" s="339"/>
      <c r="PQA2" s="339"/>
      <c r="PQB2" s="339"/>
      <c r="PQC2" s="339"/>
      <c r="PQD2" s="339"/>
      <c r="PQE2" s="339"/>
      <c r="PQF2" s="339"/>
      <c r="PQG2" s="339"/>
      <c r="PQH2" s="339"/>
      <c r="PQI2" s="339"/>
      <c r="PQJ2" s="339"/>
      <c r="PQK2" s="339"/>
      <c r="PQL2" s="339"/>
      <c r="PQM2" s="339"/>
      <c r="PQN2" s="339"/>
      <c r="PQO2" s="339"/>
      <c r="PQP2" s="339"/>
      <c r="PQQ2" s="339"/>
      <c r="PQR2" s="339"/>
      <c r="PQS2" s="339"/>
      <c r="PQT2" s="339"/>
      <c r="PQU2" s="339"/>
      <c r="PQV2" s="339"/>
      <c r="PQW2" s="339"/>
      <c r="PQX2" s="339"/>
      <c r="PQY2" s="339"/>
      <c r="PQZ2" s="339"/>
      <c r="PRA2" s="339"/>
      <c r="PRB2" s="339"/>
      <c r="PRC2" s="339"/>
      <c r="PRD2" s="339"/>
      <c r="PRE2" s="339"/>
      <c r="PRF2" s="339"/>
      <c r="PRG2" s="339"/>
      <c r="PRH2" s="339"/>
      <c r="PRI2" s="339"/>
      <c r="PRJ2" s="339"/>
      <c r="PRK2" s="339"/>
      <c r="PRL2" s="339"/>
      <c r="PRM2" s="339"/>
      <c r="PRN2" s="339"/>
      <c r="PRO2" s="339"/>
      <c r="PRP2" s="339"/>
      <c r="PRQ2" s="339"/>
      <c r="PRR2" s="339"/>
      <c r="PRS2" s="339"/>
      <c r="PRT2" s="339"/>
      <c r="PRU2" s="339"/>
      <c r="PRV2" s="339"/>
      <c r="PRW2" s="339"/>
      <c r="PRX2" s="339"/>
      <c r="PRY2" s="339"/>
      <c r="PRZ2" s="339"/>
      <c r="PSA2" s="339"/>
      <c r="PSB2" s="339"/>
      <c r="PSC2" s="339"/>
      <c r="PSD2" s="339"/>
      <c r="PSE2" s="339"/>
      <c r="PSF2" s="339"/>
      <c r="PSG2" s="339"/>
      <c r="PSH2" s="339"/>
      <c r="PSI2" s="339"/>
      <c r="PSJ2" s="339"/>
      <c r="PSK2" s="339"/>
      <c r="PSL2" s="339"/>
      <c r="PSM2" s="339"/>
      <c r="PSN2" s="339"/>
      <c r="PSO2" s="339"/>
      <c r="PSP2" s="339"/>
      <c r="PSQ2" s="339"/>
      <c r="PSR2" s="339"/>
      <c r="PSS2" s="339"/>
      <c r="PST2" s="339"/>
      <c r="PSU2" s="339"/>
      <c r="PSV2" s="339"/>
      <c r="PSW2" s="339"/>
      <c r="PSX2" s="339"/>
      <c r="PSY2" s="339"/>
      <c r="PSZ2" s="339"/>
      <c r="PTA2" s="339"/>
      <c r="PTB2" s="339"/>
      <c r="PTC2" s="339"/>
      <c r="PTD2" s="339"/>
      <c r="PTE2" s="339"/>
      <c r="PTF2" s="339"/>
      <c r="PTG2" s="339"/>
      <c r="PTH2" s="339"/>
      <c r="PTI2" s="339"/>
      <c r="PTJ2" s="339"/>
      <c r="PTK2" s="339"/>
      <c r="PTL2" s="339"/>
      <c r="PTM2" s="339"/>
      <c r="PTN2" s="339"/>
      <c r="PTO2" s="339"/>
      <c r="PTP2" s="339"/>
      <c r="PTQ2" s="339"/>
      <c r="PTR2" s="339"/>
      <c r="PTS2" s="339"/>
      <c r="PTT2" s="339"/>
      <c r="PTU2" s="339"/>
      <c r="PTV2" s="339"/>
      <c r="PTW2" s="339"/>
      <c r="PTX2" s="339"/>
      <c r="PTY2" s="339"/>
      <c r="PTZ2" s="339"/>
      <c r="PUA2" s="339"/>
      <c r="PUB2" s="339"/>
      <c r="PUC2" s="339"/>
      <c r="PUD2" s="339"/>
      <c r="PUE2" s="339"/>
      <c r="PUF2" s="339"/>
      <c r="PUG2" s="339"/>
      <c r="PUH2" s="339"/>
      <c r="PUI2" s="339"/>
      <c r="PUJ2" s="339"/>
      <c r="PUK2" s="339"/>
      <c r="PUL2" s="339"/>
      <c r="PUM2" s="339"/>
      <c r="PUN2" s="339"/>
      <c r="PUO2" s="339"/>
      <c r="PUP2" s="339"/>
      <c r="PUQ2" s="339"/>
      <c r="PUR2" s="339"/>
      <c r="PUS2" s="339"/>
      <c r="PUT2" s="339"/>
      <c r="PUU2" s="339"/>
      <c r="PUV2" s="339"/>
      <c r="PUW2" s="339"/>
      <c r="PUX2" s="339"/>
      <c r="PUY2" s="339"/>
      <c r="PUZ2" s="339"/>
      <c r="PVA2" s="339"/>
      <c r="PVB2" s="339"/>
      <c r="PVC2" s="339"/>
      <c r="PVD2" s="339"/>
      <c r="PVE2" s="339"/>
      <c r="PVF2" s="339"/>
      <c r="PVG2" s="339"/>
      <c r="PVH2" s="339"/>
      <c r="PVI2" s="339"/>
      <c r="PVJ2" s="339"/>
      <c r="PVK2" s="339"/>
      <c r="PVL2" s="339"/>
      <c r="PVM2" s="339"/>
      <c r="PVN2" s="339"/>
      <c r="PVO2" s="339"/>
      <c r="PVP2" s="339"/>
      <c r="PVQ2" s="339"/>
      <c r="PVR2" s="339"/>
      <c r="PVS2" s="339"/>
      <c r="PVT2" s="339"/>
      <c r="PVU2" s="339"/>
      <c r="PVV2" s="339"/>
      <c r="PVW2" s="339"/>
      <c r="PVX2" s="339"/>
      <c r="PVY2" s="339"/>
      <c r="PVZ2" s="339"/>
      <c r="PWA2" s="339"/>
      <c r="PWB2" s="339"/>
      <c r="PWC2" s="339"/>
      <c r="PWD2" s="339"/>
      <c r="PWE2" s="339"/>
      <c r="PWF2" s="339"/>
      <c r="PWG2" s="339"/>
      <c r="PWH2" s="339"/>
      <c r="PWI2" s="339"/>
      <c r="PWJ2" s="339"/>
      <c r="PWK2" s="339"/>
      <c r="PWL2" s="339"/>
      <c r="PWM2" s="339"/>
      <c r="PWN2" s="339"/>
      <c r="PWO2" s="339"/>
      <c r="PWP2" s="339"/>
      <c r="PWQ2" s="339"/>
      <c r="PWR2" s="339"/>
      <c r="PWS2" s="339"/>
      <c r="PWT2" s="339"/>
      <c r="PWU2" s="339"/>
      <c r="PWV2" s="339"/>
      <c r="PWW2" s="339"/>
      <c r="PWX2" s="339"/>
      <c r="PWY2" s="339"/>
      <c r="PWZ2" s="339"/>
      <c r="PXA2" s="339"/>
      <c r="PXB2" s="339"/>
      <c r="PXC2" s="339"/>
      <c r="PXD2" s="339"/>
      <c r="PXE2" s="339"/>
      <c r="PXF2" s="339"/>
      <c r="PXG2" s="339"/>
      <c r="PXH2" s="339"/>
      <c r="PXI2" s="339"/>
      <c r="PXJ2" s="339"/>
      <c r="PXK2" s="339"/>
      <c r="PXL2" s="339"/>
      <c r="PXM2" s="339"/>
      <c r="PXN2" s="339"/>
      <c r="PXO2" s="339"/>
      <c r="PXP2" s="339"/>
      <c r="PXQ2" s="339"/>
      <c r="PXR2" s="339"/>
      <c r="PXS2" s="339"/>
      <c r="PXT2" s="339"/>
      <c r="PXU2" s="339"/>
      <c r="PXV2" s="339"/>
      <c r="PXW2" s="339"/>
      <c r="PXX2" s="339"/>
      <c r="PXY2" s="339"/>
      <c r="PXZ2" s="339"/>
      <c r="PYA2" s="339"/>
      <c r="PYB2" s="339"/>
      <c r="PYC2" s="339"/>
      <c r="PYD2" s="339"/>
      <c r="PYE2" s="339"/>
      <c r="PYF2" s="339"/>
      <c r="PYG2" s="339"/>
      <c r="PYH2" s="339"/>
      <c r="PYI2" s="339"/>
      <c r="PYJ2" s="339"/>
      <c r="PYK2" s="339"/>
      <c r="PYL2" s="339"/>
      <c r="PYM2" s="339"/>
      <c r="PYN2" s="339"/>
      <c r="PYO2" s="339"/>
      <c r="PYP2" s="339"/>
      <c r="PYQ2" s="339"/>
      <c r="PYR2" s="339"/>
      <c r="PYS2" s="339"/>
      <c r="PYT2" s="339"/>
      <c r="PYU2" s="339"/>
      <c r="PYV2" s="339"/>
      <c r="PYW2" s="339"/>
      <c r="PYX2" s="339"/>
      <c r="PYY2" s="339"/>
      <c r="PYZ2" s="339"/>
      <c r="PZA2" s="339"/>
      <c r="PZB2" s="339"/>
      <c r="PZC2" s="339"/>
      <c r="PZD2" s="339"/>
      <c r="PZE2" s="339"/>
      <c r="PZF2" s="339"/>
      <c r="PZG2" s="339"/>
      <c r="PZH2" s="339"/>
      <c r="PZI2" s="339"/>
      <c r="PZJ2" s="339"/>
      <c r="PZK2" s="339"/>
      <c r="PZL2" s="339"/>
      <c r="PZM2" s="339"/>
      <c r="PZN2" s="339"/>
      <c r="PZO2" s="339"/>
      <c r="PZP2" s="339"/>
      <c r="PZQ2" s="339"/>
      <c r="PZR2" s="339"/>
      <c r="PZS2" s="339"/>
      <c r="PZT2" s="339"/>
      <c r="PZU2" s="339"/>
      <c r="PZV2" s="339"/>
      <c r="PZW2" s="339"/>
      <c r="PZX2" s="339"/>
      <c r="PZY2" s="339"/>
      <c r="PZZ2" s="339"/>
      <c r="QAA2" s="339"/>
      <c r="QAB2" s="339"/>
      <c r="QAC2" s="339"/>
      <c r="QAD2" s="339"/>
      <c r="QAE2" s="339"/>
      <c r="QAF2" s="339"/>
      <c r="QAG2" s="339"/>
      <c r="QAH2" s="339"/>
      <c r="QAI2" s="339"/>
      <c r="QAJ2" s="339"/>
      <c r="QAK2" s="339"/>
      <c r="QAL2" s="339"/>
      <c r="QAM2" s="339"/>
      <c r="QAN2" s="339"/>
      <c r="QAO2" s="339"/>
      <c r="QAP2" s="339"/>
      <c r="QAQ2" s="339"/>
      <c r="QAR2" s="339"/>
      <c r="QAS2" s="339"/>
      <c r="QAT2" s="339"/>
      <c r="QAU2" s="339"/>
      <c r="QAV2" s="339"/>
      <c r="QAW2" s="339"/>
      <c r="QAX2" s="339"/>
      <c r="QAY2" s="339"/>
      <c r="QAZ2" s="339"/>
      <c r="QBA2" s="339"/>
      <c r="QBB2" s="339"/>
      <c r="QBC2" s="339"/>
      <c r="QBD2" s="339"/>
      <c r="QBE2" s="339"/>
      <c r="QBF2" s="339"/>
      <c r="QBG2" s="339"/>
      <c r="QBH2" s="339"/>
      <c r="QBI2" s="339"/>
      <c r="QBJ2" s="339"/>
      <c r="QBK2" s="339"/>
      <c r="QBL2" s="339"/>
      <c r="QBM2" s="339"/>
      <c r="QBN2" s="339"/>
      <c r="QBO2" s="339"/>
      <c r="QBP2" s="339"/>
      <c r="QBQ2" s="339"/>
      <c r="QBR2" s="339"/>
      <c r="QBS2" s="339"/>
      <c r="QBT2" s="339"/>
      <c r="QBU2" s="339"/>
      <c r="QBV2" s="339"/>
      <c r="QBW2" s="339"/>
      <c r="QBX2" s="339"/>
      <c r="QBY2" s="339"/>
      <c r="QBZ2" s="339"/>
      <c r="QCA2" s="339"/>
      <c r="QCB2" s="339"/>
      <c r="QCC2" s="339"/>
      <c r="QCD2" s="339"/>
      <c r="QCE2" s="339"/>
      <c r="QCF2" s="339"/>
      <c r="QCG2" s="339"/>
      <c r="QCH2" s="339"/>
      <c r="QCI2" s="339"/>
      <c r="QCJ2" s="339"/>
      <c r="QCK2" s="339"/>
      <c r="QCL2" s="339"/>
      <c r="QCM2" s="339"/>
      <c r="QCN2" s="339"/>
      <c r="QCO2" s="339"/>
      <c r="QCP2" s="339"/>
      <c r="QCQ2" s="339"/>
      <c r="QCR2" s="339"/>
      <c r="QCS2" s="339"/>
      <c r="QCT2" s="339"/>
      <c r="QCU2" s="339"/>
      <c r="QCV2" s="339"/>
      <c r="QCW2" s="339"/>
      <c r="QCX2" s="339"/>
      <c r="QCY2" s="339"/>
      <c r="QCZ2" s="339"/>
      <c r="QDA2" s="339"/>
      <c r="QDB2" s="339"/>
      <c r="QDC2" s="339"/>
      <c r="QDD2" s="339"/>
      <c r="QDE2" s="339"/>
      <c r="QDF2" s="339"/>
      <c r="QDG2" s="339"/>
      <c r="QDH2" s="339"/>
      <c r="QDI2" s="339"/>
      <c r="QDJ2" s="339"/>
      <c r="QDK2" s="339"/>
      <c r="QDL2" s="339"/>
      <c r="QDM2" s="339"/>
      <c r="QDN2" s="339"/>
      <c r="QDO2" s="339"/>
      <c r="QDP2" s="339"/>
      <c r="QDQ2" s="339"/>
      <c r="QDR2" s="339"/>
      <c r="QDS2" s="339"/>
      <c r="QDT2" s="339"/>
      <c r="QDU2" s="339"/>
      <c r="QDV2" s="339"/>
      <c r="QDW2" s="339"/>
      <c r="QDX2" s="339"/>
      <c r="QDY2" s="339"/>
      <c r="QDZ2" s="339"/>
      <c r="QEA2" s="339"/>
      <c r="QEB2" s="339"/>
      <c r="QEC2" s="339"/>
      <c r="QED2" s="339"/>
      <c r="QEE2" s="339"/>
      <c r="QEF2" s="339"/>
      <c r="QEG2" s="339"/>
      <c r="QEH2" s="339"/>
      <c r="QEI2" s="339"/>
      <c r="QEJ2" s="339"/>
      <c r="QEK2" s="339"/>
      <c r="QEL2" s="339"/>
      <c r="QEM2" s="339"/>
      <c r="QEN2" s="339"/>
      <c r="QEO2" s="339"/>
      <c r="QEP2" s="339"/>
      <c r="QEQ2" s="339"/>
      <c r="QER2" s="339"/>
      <c r="QES2" s="339"/>
      <c r="QET2" s="339"/>
      <c r="QEU2" s="339"/>
      <c r="QEV2" s="339"/>
      <c r="QEW2" s="339"/>
      <c r="QEX2" s="339"/>
      <c r="QEY2" s="339"/>
      <c r="QEZ2" s="339"/>
      <c r="QFA2" s="339"/>
      <c r="QFB2" s="339"/>
      <c r="QFC2" s="339"/>
      <c r="QFD2" s="339"/>
      <c r="QFE2" s="339"/>
      <c r="QFF2" s="339"/>
      <c r="QFG2" s="339"/>
      <c r="QFH2" s="339"/>
      <c r="QFI2" s="339"/>
      <c r="QFJ2" s="339"/>
      <c r="QFK2" s="339"/>
      <c r="QFL2" s="339"/>
      <c r="QFM2" s="339"/>
      <c r="QFN2" s="339"/>
      <c r="QFO2" s="339"/>
      <c r="QFP2" s="339"/>
      <c r="QFQ2" s="339"/>
      <c r="QFR2" s="339"/>
      <c r="QFS2" s="339"/>
      <c r="QFT2" s="339"/>
      <c r="QFU2" s="339"/>
      <c r="QFV2" s="339"/>
      <c r="QFW2" s="339"/>
      <c r="QFX2" s="339"/>
      <c r="QFY2" s="339"/>
      <c r="QFZ2" s="339"/>
      <c r="QGA2" s="339"/>
      <c r="QGB2" s="339"/>
      <c r="QGC2" s="339"/>
      <c r="QGD2" s="339"/>
      <c r="QGE2" s="339"/>
      <c r="QGF2" s="339"/>
      <c r="QGG2" s="339"/>
      <c r="QGH2" s="339"/>
      <c r="QGI2" s="339"/>
      <c r="QGJ2" s="339"/>
      <c r="QGK2" s="339"/>
      <c r="QGL2" s="339"/>
      <c r="QGM2" s="339"/>
      <c r="QGN2" s="339"/>
      <c r="QGO2" s="339"/>
      <c r="QGP2" s="339"/>
      <c r="QGQ2" s="339"/>
      <c r="QGR2" s="339"/>
      <c r="QGS2" s="339"/>
      <c r="QGT2" s="339"/>
      <c r="QGU2" s="339"/>
      <c r="QGV2" s="339"/>
      <c r="QGW2" s="339"/>
      <c r="QGX2" s="339"/>
      <c r="QGY2" s="339"/>
      <c r="QGZ2" s="339"/>
      <c r="QHA2" s="339"/>
      <c r="QHB2" s="339"/>
      <c r="QHC2" s="339"/>
      <c r="QHD2" s="339"/>
      <c r="QHE2" s="339"/>
      <c r="QHF2" s="339"/>
      <c r="QHG2" s="339"/>
      <c r="QHH2" s="339"/>
      <c r="QHI2" s="339"/>
      <c r="QHJ2" s="339"/>
      <c r="QHK2" s="339"/>
      <c r="QHL2" s="339"/>
      <c r="QHM2" s="339"/>
      <c r="QHN2" s="339"/>
      <c r="QHO2" s="339"/>
      <c r="QHP2" s="339"/>
      <c r="QHQ2" s="339"/>
      <c r="QHR2" s="339"/>
      <c r="QHS2" s="339"/>
      <c r="QHT2" s="339"/>
      <c r="QHU2" s="339"/>
      <c r="QHV2" s="339"/>
      <c r="QHW2" s="339"/>
      <c r="QHX2" s="339"/>
      <c r="QHY2" s="339"/>
      <c r="QHZ2" s="339"/>
      <c r="QIA2" s="339"/>
      <c r="QIB2" s="339"/>
      <c r="QIC2" s="339"/>
      <c r="QID2" s="339"/>
      <c r="QIE2" s="339"/>
      <c r="QIF2" s="339"/>
      <c r="QIG2" s="339"/>
      <c r="QIH2" s="339"/>
      <c r="QII2" s="339"/>
      <c r="QIJ2" s="339"/>
      <c r="QIK2" s="339"/>
      <c r="QIL2" s="339"/>
      <c r="QIM2" s="339"/>
      <c r="QIN2" s="339"/>
      <c r="QIO2" s="339"/>
      <c r="QIP2" s="339"/>
      <c r="QIQ2" s="339"/>
      <c r="QIR2" s="339"/>
      <c r="QIS2" s="339"/>
      <c r="QIT2" s="339"/>
      <c r="QIU2" s="339"/>
      <c r="QIV2" s="339"/>
      <c r="QIW2" s="339"/>
      <c r="QIX2" s="339"/>
      <c r="QIY2" s="339"/>
      <c r="QIZ2" s="339"/>
      <c r="QJA2" s="339"/>
      <c r="QJB2" s="339"/>
      <c r="QJC2" s="339"/>
      <c r="QJD2" s="339"/>
      <c r="QJE2" s="339"/>
      <c r="QJF2" s="339"/>
      <c r="QJG2" s="339"/>
      <c r="QJH2" s="339"/>
      <c r="QJI2" s="339"/>
      <c r="QJJ2" s="339"/>
      <c r="QJK2" s="339"/>
      <c r="QJL2" s="339"/>
      <c r="QJM2" s="339"/>
      <c r="QJN2" s="339"/>
      <c r="QJO2" s="339"/>
      <c r="QJP2" s="339"/>
      <c r="QJQ2" s="339"/>
      <c r="QJR2" s="339"/>
      <c r="QJS2" s="339"/>
      <c r="QJT2" s="339"/>
      <c r="QJU2" s="339"/>
      <c r="QJV2" s="339"/>
      <c r="QJW2" s="339"/>
      <c r="QJX2" s="339"/>
      <c r="QJY2" s="339"/>
      <c r="QJZ2" s="339"/>
      <c r="QKA2" s="339"/>
      <c r="QKB2" s="339"/>
      <c r="QKC2" s="339"/>
      <c r="QKD2" s="339"/>
      <c r="QKE2" s="339"/>
      <c r="QKF2" s="339"/>
      <c r="QKG2" s="339"/>
      <c r="QKH2" s="339"/>
      <c r="QKI2" s="339"/>
      <c r="QKJ2" s="339"/>
      <c r="QKK2" s="339"/>
      <c r="QKL2" s="339"/>
      <c r="QKM2" s="339"/>
      <c r="QKN2" s="339"/>
      <c r="QKO2" s="339"/>
      <c r="QKP2" s="339"/>
      <c r="QKQ2" s="339"/>
      <c r="QKR2" s="339"/>
      <c r="QKS2" s="339"/>
      <c r="QKT2" s="339"/>
      <c r="QKU2" s="339"/>
      <c r="QKV2" s="339"/>
      <c r="QKW2" s="339"/>
      <c r="QKX2" s="339"/>
      <c r="QKY2" s="339"/>
      <c r="QKZ2" s="339"/>
      <c r="QLA2" s="339"/>
      <c r="QLB2" s="339"/>
      <c r="QLC2" s="339"/>
      <c r="QLD2" s="339"/>
      <c r="QLE2" s="339"/>
      <c r="QLF2" s="339"/>
      <c r="QLG2" s="339"/>
      <c r="QLH2" s="339"/>
      <c r="QLI2" s="339"/>
      <c r="QLJ2" s="339"/>
      <c r="QLK2" s="339"/>
      <c r="QLL2" s="339"/>
      <c r="QLM2" s="339"/>
      <c r="QLN2" s="339"/>
      <c r="QLO2" s="339"/>
      <c r="QLP2" s="339"/>
      <c r="QLQ2" s="339"/>
      <c r="QLR2" s="339"/>
      <c r="QLS2" s="339"/>
      <c r="QLT2" s="339"/>
      <c r="QLU2" s="339"/>
      <c r="QLV2" s="339"/>
      <c r="QLW2" s="339"/>
      <c r="QLX2" s="339"/>
      <c r="QLY2" s="339"/>
      <c r="QLZ2" s="339"/>
      <c r="QMA2" s="339"/>
      <c r="QMB2" s="339"/>
      <c r="QMC2" s="339"/>
      <c r="QMD2" s="339"/>
      <c r="QME2" s="339"/>
      <c r="QMF2" s="339"/>
      <c r="QMG2" s="339"/>
      <c r="QMH2" s="339"/>
      <c r="QMI2" s="339"/>
      <c r="QMJ2" s="339"/>
      <c r="QMK2" s="339"/>
      <c r="QML2" s="339"/>
      <c r="QMM2" s="339"/>
      <c r="QMN2" s="339"/>
      <c r="QMO2" s="339"/>
      <c r="QMP2" s="339"/>
      <c r="QMQ2" s="339"/>
      <c r="QMR2" s="339"/>
      <c r="QMS2" s="339"/>
      <c r="QMT2" s="339"/>
      <c r="QMU2" s="339"/>
      <c r="QMV2" s="339"/>
      <c r="QMW2" s="339"/>
      <c r="QMX2" s="339"/>
      <c r="QMY2" s="339"/>
      <c r="QMZ2" s="339"/>
      <c r="QNA2" s="339"/>
      <c r="QNB2" s="339"/>
      <c r="QNC2" s="339"/>
      <c r="QND2" s="339"/>
      <c r="QNE2" s="339"/>
      <c r="QNF2" s="339"/>
      <c r="QNG2" s="339"/>
      <c r="QNH2" s="339"/>
      <c r="QNI2" s="339"/>
      <c r="QNJ2" s="339"/>
      <c r="QNK2" s="339"/>
      <c r="QNL2" s="339"/>
      <c r="QNM2" s="339"/>
      <c r="QNN2" s="339"/>
      <c r="QNO2" s="339"/>
      <c r="QNP2" s="339"/>
      <c r="QNQ2" s="339"/>
      <c r="QNR2" s="339"/>
      <c r="QNS2" s="339"/>
      <c r="QNT2" s="339"/>
      <c r="QNU2" s="339"/>
      <c r="QNV2" s="339"/>
      <c r="QNW2" s="339"/>
      <c r="QNX2" s="339"/>
      <c r="QNY2" s="339"/>
      <c r="QNZ2" s="339"/>
      <c r="QOA2" s="339"/>
      <c r="QOB2" s="339"/>
      <c r="QOC2" s="339"/>
      <c r="QOD2" s="339"/>
      <c r="QOE2" s="339"/>
      <c r="QOF2" s="339"/>
      <c r="QOG2" s="339"/>
      <c r="QOH2" s="339"/>
      <c r="QOI2" s="339"/>
      <c r="QOJ2" s="339"/>
      <c r="QOK2" s="339"/>
      <c r="QOL2" s="339"/>
      <c r="QOM2" s="339"/>
      <c r="QON2" s="339"/>
      <c r="QOO2" s="339"/>
      <c r="QOP2" s="339"/>
      <c r="QOQ2" s="339"/>
      <c r="QOR2" s="339"/>
      <c r="QOS2" s="339"/>
      <c r="QOT2" s="339"/>
      <c r="QOU2" s="339"/>
      <c r="QOV2" s="339"/>
      <c r="QOW2" s="339"/>
      <c r="QOX2" s="339"/>
      <c r="QOY2" s="339"/>
      <c r="QOZ2" s="339"/>
      <c r="QPA2" s="339"/>
      <c r="QPB2" s="339"/>
      <c r="QPC2" s="339"/>
      <c r="QPD2" s="339"/>
      <c r="QPE2" s="339"/>
      <c r="QPF2" s="339"/>
      <c r="QPG2" s="339"/>
      <c r="QPH2" s="339"/>
      <c r="QPI2" s="339"/>
      <c r="QPJ2" s="339"/>
      <c r="QPK2" s="339"/>
      <c r="QPL2" s="339"/>
      <c r="QPM2" s="339"/>
      <c r="QPN2" s="339"/>
      <c r="QPO2" s="339"/>
      <c r="QPP2" s="339"/>
      <c r="QPQ2" s="339"/>
      <c r="QPR2" s="339"/>
      <c r="QPS2" s="339"/>
      <c r="QPT2" s="339"/>
      <c r="QPU2" s="339"/>
      <c r="QPV2" s="339"/>
      <c r="QPW2" s="339"/>
      <c r="QPX2" s="339"/>
      <c r="QPY2" s="339"/>
      <c r="QPZ2" s="339"/>
      <c r="QQA2" s="339"/>
      <c r="QQB2" s="339"/>
      <c r="QQC2" s="339"/>
      <c r="QQD2" s="339"/>
      <c r="QQE2" s="339"/>
      <c r="QQF2" s="339"/>
      <c r="QQG2" s="339"/>
      <c r="QQH2" s="339"/>
      <c r="QQI2" s="339"/>
      <c r="QQJ2" s="339"/>
      <c r="QQK2" s="339"/>
      <c r="QQL2" s="339"/>
      <c r="QQM2" s="339"/>
      <c r="QQN2" s="339"/>
      <c r="QQO2" s="339"/>
      <c r="QQP2" s="339"/>
      <c r="QQQ2" s="339"/>
      <c r="QQR2" s="339"/>
      <c r="QQS2" s="339"/>
      <c r="QQT2" s="339"/>
      <c r="QQU2" s="339"/>
      <c r="QQV2" s="339"/>
      <c r="QQW2" s="339"/>
      <c r="QQX2" s="339"/>
      <c r="QQY2" s="339"/>
      <c r="QQZ2" s="339"/>
      <c r="QRA2" s="339"/>
      <c r="QRB2" s="339"/>
      <c r="QRC2" s="339"/>
      <c r="QRD2" s="339"/>
      <c r="QRE2" s="339"/>
      <c r="QRF2" s="339"/>
      <c r="QRG2" s="339"/>
      <c r="QRH2" s="339"/>
      <c r="QRI2" s="339"/>
      <c r="QRJ2" s="339"/>
      <c r="QRK2" s="339"/>
      <c r="QRL2" s="339"/>
      <c r="QRM2" s="339"/>
      <c r="QRN2" s="339"/>
      <c r="QRO2" s="339"/>
      <c r="QRP2" s="339"/>
      <c r="QRQ2" s="339"/>
      <c r="QRR2" s="339"/>
      <c r="QRS2" s="339"/>
      <c r="QRT2" s="339"/>
      <c r="QRU2" s="339"/>
      <c r="QRV2" s="339"/>
      <c r="QRW2" s="339"/>
      <c r="QRX2" s="339"/>
      <c r="QRY2" s="339"/>
      <c r="QRZ2" s="339"/>
      <c r="QSA2" s="339"/>
      <c r="QSB2" s="339"/>
      <c r="QSC2" s="339"/>
      <c r="QSD2" s="339"/>
      <c r="QSE2" s="339"/>
      <c r="QSF2" s="339"/>
      <c r="QSG2" s="339"/>
      <c r="QSH2" s="339"/>
      <c r="QSI2" s="339"/>
      <c r="QSJ2" s="339"/>
      <c r="QSK2" s="339"/>
      <c r="QSL2" s="339"/>
      <c r="QSM2" s="339"/>
      <c r="QSN2" s="339"/>
      <c r="QSO2" s="339"/>
      <c r="QSP2" s="339"/>
      <c r="QSQ2" s="339"/>
      <c r="QSR2" s="339"/>
      <c r="QSS2" s="339"/>
      <c r="QST2" s="339"/>
      <c r="QSU2" s="339"/>
      <c r="QSV2" s="339"/>
      <c r="QSW2" s="339"/>
      <c r="QSX2" s="339"/>
      <c r="QSY2" s="339"/>
      <c r="QSZ2" s="339"/>
      <c r="QTA2" s="339"/>
      <c r="QTB2" s="339"/>
      <c r="QTC2" s="339"/>
      <c r="QTD2" s="339"/>
      <c r="QTE2" s="339"/>
      <c r="QTF2" s="339"/>
      <c r="QTG2" s="339"/>
      <c r="QTH2" s="339"/>
      <c r="QTI2" s="339"/>
      <c r="QTJ2" s="339"/>
      <c r="QTK2" s="339"/>
      <c r="QTL2" s="339"/>
      <c r="QTM2" s="339"/>
      <c r="QTN2" s="339"/>
      <c r="QTO2" s="339"/>
      <c r="QTP2" s="339"/>
      <c r="QTQ2" s="339"/>
      <c r="QTR2" s="339"/>
      <c r="QTS2" s="339"/>
      <c r="QTT2" s="339"/>
      <c r="QTU2" s="339"/>
      <c r="QTV2" s="339"/>
      <c r="QTW2" s="339"/>
      <c r="QTX2" s="339"/>
      <c r="QTY2" s="339"/>
      <c r="QTZ2" s="339"/>
      <c r="QUA2" s="339"/>
      <c r="QUB2" s="339"/>
      <c r="QUC2" s="339"/>
      <c r="QUD2" s="339"/>
      <c r="QUE2" s="339"/>
      <c r="QUF2" s="339"/>
      <c r="QUG2" s="339"/>
      <c r="QUH2" s="339"/>
      <c r="QUI2" s="339"/>
      <c r="QUJ2" s="339"/>
      <c r="QUK2" s="339"/>
      <c r="QUL2" s="339"/>
      <c r="QUM2" s="339"/>
      <c r="QUN2" s="339"/>
      <c r="QUO2" s="339"/>
      <c r="QUP2" s="339"/>
      <c r="QUQ2" s="339"/>
      <c r="QUR2" s="339"/>
      <c r="QUS2" s="339"/>
      <c r="QUT2" s="339"/>
      <c r="QUU2" s="339"/>
      <c r="QUV2" s="339"/>
      <c r="QUW2" s="339"/>
      <c r="QUX2" s="339"/>
      <c r="QUY2" s="339"/>
      <c r="QUZ2" s="339"/>
      <c r="QVA2" s="339"/>
      <c r="QVB2" s="339"/>
      <c r="QVC2" s="339"/>
      <c r="QVD2" s="339"/>
      <c r="QVE2" s="339"/>
      <c r="QVF2" s="339"/>
      <c r="QVG2" s="339"/>
      <c r="QVH2" s="339"/>
      <c r="QVI2" s="339"/>
      <c r="QVJ2" s="339"/>
      <c r="QVK2" s="339"/>
      <c r="QVL2" s="339"/>
      <c r="QVM2" s="339"/>
      <c r="QVN2" s="339"/>
      <c r="QVO2" s="339"/>
      <c r="QVP2" s="339"/>
      <c r="QVQ2" s="339"/>
      <c r="QVR2" s="339"/>
      <c r="QVS2" s="339"/>
      <c r="QVT2" s="339"/>
      <c r="QVU2" s="339"/>
      <c r="QVV2" s="339"/>
      <c r="QVW2" s="339"/>
      <c r="QVX2" s="339"/>
      <c r="QVY2" s="339"/>
      <c r="QVZ2" s="339"/>
      <c r="QWA2" s="339"/>
      <c r="QWB2" s="339"/>
      <c r="QWC2" s="339"/>
      <c r="QWD2" s="339"/>
      <c r="QWE2" s="339"/>
      <c r="QWF2" s="339"/>
      <c r="QWG2" s="339"/>
      <c r="QWH2" s="339"/>
      <c r="QWI2" s="339"/>
      <c r="QWJ2" s="339"/>
      <c r="QWK2" s="339"/>
      <c r="QWL2" s="339"/>
      <c r="QWM2" s="339"/>
      <c r="QWN2" s="339"/>
      <c r="QWO2" s="339"/>
      <c r="QWP2" s="339"/>
      <c r="QWQ2" s="339"/>
      <c r="QWR2" s="339"/>
      <c r="QWS2" s="339"/>
      <c r="QWT2" s="339"/>
      <c r="QWU2" s="339"/>
      <c r="QWV2" s="339"/>
      <c r="QWW2" s="339"/>
      <c r="QWX2" s="339"/>
      <c r="QWY2" s="339"/>
      <c r="QWZ2" s="339"/>
      <c r="QXA2" s="339"/>
      <c r="QXB2" s="339"/>
      <c r="QXC2" s="339"/>
      <c r="QXD2" s="339"/>
      <c r="QXE2" s="339"/>
      <c r="QXF2" s="339"/>
      <c r="QXG2" s="339"/>
      <c r="QXH2" s="339"/>
      <c r="QXI2" s="339"/>
      <c r="QXJ2" s="339"/>
      <c r="QXK2" s="339"/>
      <c r="QXL2" s="339"/>
      <c r="QXM2" s="339"/>
      <c r="QXN2" s="339"/>
      <c r="QXO2" s="339"/>
      <c r="QXP2" s="339"/>
      <c r="QXQ2" s="339"/>
      <c r="QXR2" s="339"/>
      <c r="QXS2" s="339"/>
      <c r="QXT2" s="339"/>
      <c r="QXU2" s="339"/>
      <c r="QXV2" s="339"/>
      <c r="QXW2" s="339"/>
      <c r="QXX2" s="339"/>
      <c r="QXY2" s="339"/>
      <c r="QXZ2" s="339"/>
      <c r="QYA2" s="339"/>
      <c r="QYB2" s="339"/>
      <c r="QYC2" s="339"/>
      <c r="QYD2" s="339"/>
      <c r="QYE2" s="339"/>
      <c r="QYF2" s="339"/>
      <c r="QYG2" s="339"/>
      <c r="QYH2" s="339"/>
      <c r="QYI2" s="339"/>
      <c r="QYJ2" s="339"/>
      <c r="QYK2" s="339"/>
      <c r="QYL2" s="339"/>
      <c r="QYM2" s="339"/>
      <c r="QYN2" s="339"/>
      <c r="QYO2" s="339"/>
      <c r="QYP2" s="339"/>
      <c r="QYQ2" s="339"/>
      <c r="QYR2" s="339"/>
      <c r="QYS2" s="339"/>
      <c r="QYT2" s="339"/>
      <c r="QYU2" s="339"/>
      <c r="QYV2" s="339"/>
      <c r="QYW2" s="339"/>
      <c r="QYX2" s="339"/>
      <c r="QYY2" s="339"/>
      <c r="QYZ2" s="339"/>
      <c r="QZA2" s="339"/>
      <c r="QZB2" s="339"/>
      <c r="QZC2" s="339"/>
      <c r="QZD2" s="339"/>
      <c r="QZE2" s="339"/>
      <c r="QZF2" s="339"/>
      <c r="QZG2" s="339"/>
      <c r="QZH2" s="339"/>
      <c r="QZI2" s="339"/>
      <c r="QZJ2" s="339"/>
      <c r="QZK2" s="339"/>
      <c r="QZL2" s="339"/>
      <c r="QZM2" s="339"/>
      <c r="QZN2" s="339"/>
      <c r="QZO2" s="339"/>
      <c r="QZP2" s="339"/>
      <c r="QZQ2" s="339"/>
      <c r="QZR2" s="339"/>
      <c r="QZS2" s="339"/>
      <c r="QZT2" s="339"/>
      <c r="QZU2" s="339"/>
      <c r="QZV2" s="339"/>
      <c r="QZW2" s="339"/>
      <c r="QZX2" s="339"/>
      <c r="QZY2" s="339"/>
      <c r="QZZ2" s="339"/>
      <c r="RAA2" s="339"/>
      <c r="RAB2" s="339"/>
      <c r="RAC2" s="339"/>
      <c r="RAD2" s="339"/>
      <c r="RAE2" s="339"/>
      <c r="RAF2" s="339"/>
      <c r="RAG2" s="339"/>
      <c r="RAH2" s="339"/>
      <c r="RAI2" s="339"/>
      <c r="RAJ2" s="339"/>
      <c r="RAK2" s="339"/>
      <c r="RAL2" s="339"/>
      <c r="RAM2" s="339"/>
      <c r="RAN2" s="339"/>
      <c r="RAO2" s="339"/>
      <c r="RAP2" s="339"/>
      <c r="RAQ2" s="339"/>
      <c r="RAR2" s="339"/>
      <c r="RAS2" s="339"/>
      <c r="RAT2" s="339"/>
      <c r="RAU2" s="339"/>
      <c r="RAV2" s="339"/>
      <c r="RAW2" s="339"/>
      <c r="RAX2" s="339"/>
      <c r="RAY2" s="339"/>
      <c r="RAZ2" s="339"/>
      <c r="RBA2" s="339"/>
      <c r="RBB2" s="339"/>
      <c r="RBC2" s="339"/>
      <c r="RBD2" s="339"/>
      <c r="RBE2" s="339"/>
      <c r="RBF2" s="339"/>
      <c r="RBG2" s="339"/>
      <c r="RBH2" s="339"/>
      <c r="RBI2" s="339"/>
      <c r="RBJ2" s="339"/>
      <c r="RBK2" s="339"/>
      <c r="RBL2" s="339"/>
      <c r="RBM2" s="339"/>
      <c r="RBN2" s="339"/>
      <c r="RBO2" s="339"/>
      <c r="RBP2" s="339"/>
      <c r="RBQ2" s="339"/>
      <c r="RBR2" s="339"/>
      <c r="RBS2" s="339"/>
      <c r="RBT2" s="339"/>
      <c r="RBU2" s="339"/>
      <c r="RBV2" s="339"/>
      <c r="RBW2" s="339"/>
      <c r="RBX2" s="339"/>
      <c r="RBY2" s="339"/>
      <c r="RBZ2" s="339"/>
      <c r="RCA2" s="339"/>
      <c r="RCB2" s="339"/>
      <c r="RCC2" s="339"/>
      <c r="RCD2" s="339"/>
      <c r="RCE2" s="339"/>
      <c r="RCF2" s="339"/>
      <c r="RCG2" s="339"/>
      <c r="RCH2" s="339"/>
      <c r="RCI2" s="339"/>
      <c r="RCJ2" s="339"/>
      <c r="RCK2" s="339"/>
      <c r="RCL2" s="339"/>
      <c r="RCM2" s="339"/>
      <c r="RCN2" s="339"/>
      <c r="RCO2" s="339"/>
      <c r="RCP2" s="339"/>
      <c r="RCQ2" s="339"/>
      <c r="RCR2" s="339"/>
      <c r="RCS2" s="339"/>
      <c r="RCT2" s="339"/>
      <c r="RCU2" s="339"/>
      <c r="RCV2" s="339"/>
      <c r="RCW2" s="339"/>
      <c r="RCX2" s="339"/>
      <c r="RCY2" s="339"/>
      <c r="RCZ2" s="339"/>
      <c r="RDA2" s="339"/>
      <c r="RDB2" s="339"/>
      <c r="RDC2" s="339"/>
      <c r="RDD2" s="339"/>
      <c r="RDE2" s="339"/>
      <c r="RDF2" s="339"/>
      <c r="RDG2" s="339"/>
      <c r="RDH2" s="339"/>
      <c r="RDI2" s="339"/>
      <c r="RDJ2" s="339"/>
      <c r="RDK2" s="339"/>
      <c r="RDL2" s="339"/>
      <c r="RDM2" s="339"/>
      <c r="RDN2" s="339"/>
      <c r="RDO2" s="339"/>
      <c r="RDP2" s="339"/>
      <c r="RDQ2" s="339"/>
      <c r="RDR2" s="339"/>
      <c r="RDS2" s="339"/>
      <c r="RDT2" s="339"/>
      <c r="RDU2" s="339"/>
      <c r="RDV2" s="339"/>
      <c r="RDW2" s="339"/>
      <c r="RDX2" s="339"/>
      <c r="RDY2" s="339"/>
      <c r="RDZ2" s="339"/>
      <c r="REA2" s="339"/>
      <c r="REB2" s="339"/>
      <c r="REC2" s="339"/>
      <c r="RED2" s="339"/>
      <c r="REE2" s="339"/>
      <c r="REF2" s="339"/>
      <c r="REG2" s="339"/>
      <c r="REH2" s="339"/>
      <c r="REI2" s="339"/>
      <c r="REJ2" s="339"/>
      <c r="REK2" s="339"/>
      <c r="REL2" s="339"/>
      <c r="REM2" s="339"/>
      <c r="REN2" s="339"/>
      <c r="REO2" s="339"/>
      <c r="REP2" s="339"/>
      <c r="REQ2" s="339"/>
      <c r="RER2" s="339"/>
      <c r="RES2" s="339"/>
      <c r="RET2" s="339"/>
      <c r="REU2" s="339"/>
      <c r="REV2" s="339"/>
      <c r="REW2" s="339"/>
      <c r="REX2" s="339"/>
      <c r="REY2" s="339"/>
      <c r="REZ2" s="339"/>
      <c r="RFA2" s="339"/>
      <c r="RFB2" s="339"/>
      <c r="RFC2" s="339"/>
      <c r="RFD2" s="339"/>
      <c r="RFE2" s="339"/>
      <c r="RFF2" s="339"/>
      <c r="RFG2" s="339"/>
      <c r="RFH2" s="339"/>
      <c r="RFI2" s="339"/>
      <c r="RFJ2" s="339"/>
      <c r="RFK2" s="339"/>
      <c r="RFL2" s="339"/>
      <c r="RFM2" s="339"/>
      <c r="RFN2" s="339"/>
      <c r="RFO2" s="339"/>
      <c r="RFP2" s="339"/>
      <c r="RFQ2" s="339"/>
      <c r="RFR2" s="339"/>
      <c r="RFS2" s="339"/>
      <c r="RFT2" s="339"/>
      <c r="RFU2" s="339"/>
      <c r="RFV2" s="339"/>
      <c r="RFW2" s="339"/>
      <c r="RFX2" s="339"/>
      <c r="RFY2" s="339"/>
      <c r="RFZ2" s="339"/>
      <c r="RGA2" s="339"/>
      <c r="RGB2" s="339"/>
      <c r="RGC2" s="339"/>
      <c r="RGD2" s="339"/>
      <c r="RGE2" s="339"/>
      <c r="RGF2" s="339"/>
      <c r="RGG2" s="339"/>
      <c r="RGH2" s="339"/>
      <c r="RGI2" s="339"/>
      <c r="RGJ2" s="339"/>
      <c r="RGK2" s="339"/>
      <c r="RGL2" s="339"/>
      <c r="RGM2" s="339"/>
      <c r="RGN2" s="339"/>
      <c r="RGO2" s="339"/>
      <c r="RGP2" s="339"/>
      <c r="RGQ2" s="339"/>
      <c r="RGR2" s="339"/>
      <c r="RGS2" s="339"/>
      <c r="RGT2" s="339"/>
      <c r="RGU2" s="339"/>
      <c r="RGV2" s="339"/>
      <c r="RGW2" s="339"/>
      <c r="RGX2" s="339"/>
      <c r="RGY2" s="339"/>
      <c r="RGZ2" s="339"/>
      <c r="RHA2" s="339"/>
      <c r="RHB2" s="339"/>
      <c r="RHC2" s="339"/>
      <c r="RHD2" s="339"/>
      <c r="RHE2" s="339"/>
      <c r="RHF2" s="339"/>
      <c r="RHG2" s="339"/>
      <c r="RHH2" s="339"/>
      <c r="RHI2" s="339"/>
      <c r="RHJ2" s="339"/>
      <c r="RHK2" s="339"/>
      <c r="RHL2" s="339"/>
      <c r="RHM2" s="339"/>
      <c r="RHN2" s="339"/>
      <c r="RHO2" s="339"/>
      <c r="RHP2" s="339"/>
      <c r="RHQ2" s="339"/>
      <c r="RHR2" s="339"/>
      <c r="RHS2" s="339"/>
      <c r="RHT2" s="339"/>
      <c r="RHU2" s="339"/>
      <c r="RHV2" s="339"/>
      <c r="RHW2" s="339"/>
      <c r="RHX2" s="339"/>
      <c r="RHY2" s="339"/>
      <c r="RHZ2" s="339"/>
      <c r="RIA2" s="339"/>
      <c r="RIB2" s="339"/>
      <c r="RIC2" s="339"/>
      <c r="RID2" s="339"/>
      <c r="RIE2" s="339"/>
      <c r="RIF2" s="339"/>
      <c r="RIG2" s="339"/>
      <c r="RIH2" s="339"/>
      <c r="RII2" s="339"/>
      <c r="RIJ2" s="339"/>
      <c r="RIK2" s="339"/>
      <c r="RIL2" s="339"/>
      <c r="RIM2" s="339"/>
      <c r="RIN2" s="339"/>
      <c r="RIO2" s="339"/>
      <c r="RIP2" s="339"/>
      <c r="RIQ2" s="339"/>
      <c r="RIR2" s="339"/>
      <c r="RIS2" s="339"/>
      <c r="RIT2" s="339"/>
      <c r="RIU2" s="339"/>
      <c r="RIV2" s="339"/>
      <c r="RIW2" s="339"/>
      <c r="RIX2" s="339"/>
      <c r="RIY2" s="339"/>
      <c r="RIZ2" s="339"/>
      <c r="RJA2" s="339"/>
      <c r="RJB2" s="339"/>
      <c r="RJC2" s="339"/>
      <c r="RJD2" s="339"/>
      <c r="RJE2" s="339"/>
      <c r="RJF2" s="339"/>
      <c r="RJG2" s="339"/>
      <c r="RJH2" s="339"/>
      <c r="RJI2" s="339"/>
      <c r="RJJ2" s="339"/>
      <c r="RJK2" s="339"/>
      <c r="RJL2" s="339"/>
      <c r="RJM2" s="339"/>
      <c r="RJN2" s="339"/>
      <c r="RJO2" s="339"/>
      <c r="RJP2" s="339"/>
      <c r="RJQ2" s="339"/>
      <c r="RJR2" s="339"/>
      <c r="RJS2" s="339"/>
      <c r="RJT2" s="339"/>
      <c r="RJU2" s="339"/>
      <c r="RJV2" s="339"/>
      <c r="RJW2" s="339"/>
      <c r="RJX2" s="339"/>
      <c r="RJY2" s="339"/>
      <c r="RJZ2" s="339"/>
      <c r="RKA2" s="339"/>
      <c r="RKB2" s="339"/>
      <c r="RKC2" s="339"/>
      <c r="RKD2" s="339"/>
      <c r="RKE2" s="339"/>
      <c r="RKF2" s="339"/>
      <c r="RKG2" s="339"/>
      <c r="RKH2" s="339"/>
      <c r="RKI2" s="339"/>
      <c r="RKJ2" s="339"/>
      <c r="RKK2" s="339"/>
      <c r="RKL2" s="339"/>
      <c r="RKM2" s="339"/>
      <c r="RKN2" s="339"/>
      <c r="RKO2" s="339"/>
      <c r="RKP2" s="339"/>
      <c r="RKQ2" s="339"/>
      <c r="RKR2" s="339"/>
      <c r="RKS2" s="339"/>
      <c r="RKT2" s="339"/>
      <c r="RKU2" s="339"/>
      <c r="RKV2" s="339"/>
      <c r="RKW2" s="339"/>
      <c r="RKX2" s="339"/>
      <c r="RKY2" s="339"/>
      <c r="RKZ2" s="339"/>
      <c r="RLA2" s="339"/>
      <c r="RLB2" s="339"/>
      <c r="RLC2" s="339"/>
      <c r="RLD2" s="339"/>
      <c r="RLE2" s="339"/>
      <c r="RLF2" s="339"/>
      <c r="RLG2" s="339"/>
      <c r="RLH2" s="339"/>
      <c r="RLI2" s="339"/>
      <c r="RLJ2" s="339"/>
      <c r="RLK2" s="339"/>
      <c r="RLL2" s="339"/>
      <c r="RLM2" s="339"/>
      <c r="RLN2" s="339"/>
      <c r="RLO2" s="339"/>
      <c r="RLP2" s="339"/>
      <c r="RLQ2" s="339"/>
      <c r="RLR2" s="339"/>
      <c r="RLS2" s="339"/>
      <c r="RLT2" s="339"/>
      <c r="RLU2" s="339"/>
      <c r="RLV2" s="339"/>
      <c r="RLW2" s="339"/>
      <c r="RLX2" s="339"/>
      <c r="RLY2" s="339"/>
      <c r="RLZ2" s="339"/>
      <c r="RMA2" s="339"/>
      <c r="RMB2" s="339"/>
      <c r="RMC2" s="339"/>
      <c r="RMD2" s="339"/>
      <c r="RME2" s="339"/>
      <c r="RMF2" s="339"/>
      <c r="RMG2" s="339"/>
      <c r="RMH2" s="339"/>
      <c r="RMI2" s="339"/>
      <c r="RMJ2" s="339"/>
      <c r="RMK2" s="339"/>
      <c r="RML2" s="339"/>
      <c r="RMM2" s="339"/>
      <c r="RMN2" s="339"/>
      <c r="RMO2" s="339"/>
      <c r="RMP2" s="339"/>
      <c r="RMQ2" s="339"/>
      <c r="RMR2" s="339"/>
      <c r="RMS2" s="339"/>
      <c r="RMT2" s="339"/>
      <c r="RMU2" s="339"/>
      <c r="RMV2" s="339"/>
      <c r="RMW2" s="339"/>
      <c r="RMX2" s="339"/>
      <c r="RMY2" s="339"/>
      <c r="RMZ2" s="339"/>
      <c r="RNA2" s="339"/>
      <c r="RNB2" s="339"/>
      <c r="RNC2" s="339"/>
      <c r="RND2" s="339"/>
      <c r="RNE2" s="339"/>
      <c r="RNF2" s="339"/>
      <c r="RNG2" s="339"/>
      <c r="RNH2" s="339"/>
      <c r="RNI2" s="339"/>
      <c r="RNJ2" s="339"/>
      <c r="RNK2" s="339"/>
      <c r="RNL2" s="339"/>
      <c r="RNM2" s="339"/>
      <c r="RNN2" s="339"/>
      <c r="RNO2" s="339"/>
      <c r="RNP2" s="339"/>
      <c r="RNQ2" s="339"/>
      <c r="RNR2" s="339"/>
      <c r="RNS2" s="339"/>
      <c r="RNT2" s="339"/>
      <c r="RNU2" s="339"/>
      <c r="RNV2" s="339"/>
      <c r="RNW2" s="339"/>
      <c r="RNX2" s="339"/>
      <c r="RNY2" s="339"/>
      <c r="RNZ2" s="339"/>
      <c r="ROA2" s="339"/>
      <c r="ROB2" s="339"/>
      <c r="ROC2" s="339"/>
      <c r="ROD2" s="339"/>
      <c r="ROE2" s="339"/>
      <c r="ROF2" s="339"/>
      <c r="ROG2" s="339"/>
      <c r="ROH2" s="339"/>
      <c r="ROI2" s="339"/>
      <c r="ROJ2" s="339"/>
      <c r="ROK2" s="339"/>
      <c r="ROL2" s="339"/>
      <c r="ROM2" s="339"/>
      <c r="RON2" s="339"/>
      <c r="ROO2" s="339"/>
      <c r="ROP2" s="339"/>
      <c r="ROQ2" s="339"/>
      <c r="ROR2" s="339"/>
      <c r="ROS2" s="339"/>
      <c r="ROT2" s="339"/>
      <c r="ROU2" s="339"/>
      <c r="ROV2" s="339"/>
      <c r="ROW2" s="339"/>
      <c r="ROX2" s="339"/>
      <c r="ROY2" s="339"/>
      <c r="ROZ2" s="339"/>
      <c r="RPA2" s="339"/>
      <c r="RPB2" s="339"/>
      <c r="RPC2" s="339"/>
      <c r="RPD2" s="339"/>
      <c r="RPE2" s="339"/>
      <c r="RPF2" s="339"/>
      <c r="RPG2" s="339"/>
      <c r="RPH2" s="339"/>
      <c r="RPI2" s="339"/>
      <c r="RPJ2" s="339"/>
      <c r="RPK2" s="339"/>
      <c r="RPL2" s="339"/>
      <c r="RPM2" s="339"/>
      <c r="RPN2" s="339"/>
      <c r="RPO2" s="339"/>
      <c r="RPP2" s="339"/>
      <c r="RPQ2" s="339"/>
      <c r="RPR2" s="339"/>
      <c r="RPS2" s="339"/>
      <c r="RPT2" s="339"/>
      <c r="RPU2" s="339"/>
      <c r="RPV2" s="339"/>
      <c r="RPW2" s="339"/>
      <c r="RPX2" s="339"/>
      <c r="RPY2" s="339"/>
      <c r="RPZ2" s="339"/>
      <c r="RQA2" s="339"/>
      <c r="RQB2" s="339"/>
      <c r="RQC2" s="339"/>
      <c r="RQD2" s="339"/>
      <c r="RQE2" s="339"/>
      <c r="RQF2" s="339"/>
      <c r="RQG2" s="339"/>
      <c r="RQH2" s="339"/>
      <c r="RQI2" s="339"/>
      <c r="RQJ2" s="339"/>
      <c r="RQK2" s="339"/>
      <c r="RQL2" s="339"/>
      <c r="RQM2" s="339"/>
      <c r="RQN2" s="339"/>
      <c r="RQO2" s="339"/>
      <c r="RQP2" s="339"/>
      <c r="RQQ2" s="339"/>
      <c r="RQR2" s="339"/>
      <c r="RQS2" s="339"/>
      <c r="RQT2" s="339"/>
      <c r="RQU2" s="339"/>
      <c r="RQV2" s="339"/>
      <c r="RQW2" s="339"/>
      <c r="RQX2" s="339"/>
      <c r="RQY2" s="339"/>
      <c r="RQZ2" s="339"/>
      <c r="RRA2" s="339"/>
      <c r="RRB2" s="339"/>
      <c r="RRC2" s="339"/>
      <c r="RRD2" s="339"/>
      <c r="RRE2" s="339"/>
      <c r="RRF2" s="339"/>
      <c r="RRG2" s="339"/>
      <c r="RRH2" s="339"/>
      <c r="RRI2" s="339"/>
      <c r="RRJ2" s="339"/>
      <c r="RRK2" s="339"/>
      <c r="RRL2" s="339"/>
      <c r="RRM2" s="339"/>
      <c r="RRN2" s="339"/>
      <c r="RRO2" s="339"/>
      <c r="RRP2" s="339"/>
      <c r="RRQ2" s="339"/>
      <c r="RRR2" s="339"/>
      <c r="RRS2" s="339"/>
      <c r="RRT2" s="339"/>
      <c r="RRU2" s="339"/>
      <c r="RRV2" s="339"/>
      <c r="RRW2" s="339"/>
      <c r="RRX2" s="339"/>
      <c r="RRY2" s="339"/>
      <c r="RRZ2" s="339"/>
      <c r="RSA2" s="339"/>
      <c r="RSB2" s="339"/>
      <c r="RSC2" s="339"/>
      <c r="RSD2" s="339"/>
      <c r="RSE2" s="339"/>
      <c r="RSF2" s="339"/>
      <c r="RSG2" s="339"/>
      <c r="RSH2" s="339"/>
      <c r="RSI2" s="339"/>
      <c r="RSJ2" s="339"/>
      <c r="RSK2" s="339"/>
      <c r="RSL2" s="339"/>
      <c r="RSM2" s="339"/>
      <c r="RSN2" s="339"/>
      <c r="RSO2" s="339"/>
      <c r="RSP2" s="339"/>
      <c r="RSQ2" s="339"/>
      <c r="RSR2" s="339"/>
      <c r="RSS2" s="339"/>
      <c r="RST2" s="339"/>
      <c r="RSU2" s="339"/>
      <c r="RSV2" s="339"/>
      <c r="RSW2" s="339"/>
      <c r="RSX2" s="339"/>
      <c r="RSY2" s="339"/>
      <c r="RSZ2" s="339"/>
      <c r="RTA2" s="339"/>
      <c r="RTB2" s="339"/>
      <c r="RTC2" s="339"/>
      <c r="RTD2" s="339"/>
      <c r="RTE2" s="339"/>
      <c r="RTF2" s="339"/>
      <c r="RTG2" s="339"/>
      <c r="RTH2" s="339"/>
      <c r="RTI2" s="339"/>
      <c r="RTJ2" s="339"/>
      <c r="RTK2" s="339"/>
      <c r="RTL2" s="339"/>
      <c r="RTM2" s="339"/>
      <c r="RTN2" s="339"/>
      <c r="RTO2" s="339"/>
      <c r="RTP2" s="339"/>
      <c r="RTQ2" s="339"/>
      <c r="RTR2" s="339"/>
      <c r="RTS2" s="339"/>
      <c r="RTT2" s="339"/>
      <c r="RTU2" s="339"/>
      <c r="RTV2" s="339"/>
      <c r="RTW2" s="339"/>
      <c r="RTX2" s="339"/>
      <c r="RTY2" s="339"/>
      <c r="RTZ2" s="339"/>
      <c r="RUA2" s="339"/>
      <c r="RUB2" s="339"/>
      <c r="RUC2" s="339"/>
      <c r="RUD2" s="339"/>
      <c r="RUE2" s="339"/>
      <c r="RUF2" s="339"/>
      <c r="RUG2" s="339"/>
      <c r="RUH2" s="339"/>
      <c r="RUI2" s="339"/>
      <c r="RUJ2" s="339"/>
      <c r="RUK2" s="339"/>
      <c r="RUL2" s="339"/>
      <c r="RUM2" s="339"/>
      <c r="RUN2" s="339"/>
      <c r="RUO2" s="339"/>
      <c r="RUP2" s="339"/>
      <c r="RUQ2" s="339"/>
      <c r="RUR2" s="339"/>
      <c r="RUS2" s="339"/>
      <c r="RUT2" s="339"/>
      <c r="RUU2" s="339"/>
      <c r="RUV2" s="339"/>
      <c r="RUW2" s="339"/>
      <c r="RUX2" s="339"/>
      <c r="RUY2" s="339"/>
      <c r="RUZ2" s="339"/>
      <c r="RVA2" s="339"/>
      <c r="RVB2" s="339"/>
      <c r="RVC2" s="339"/>
      <c r="RVD2" s="339"/>
      <c r="RVE2" s="339"/>
      <c r="RVF2" s="339"/>
      <c r="RVG2" s="339"/>
      <c r="RVH2" s="339"/>
      <c r="RVI2" s="339"/>
      <c r="RVJ2" s="339"/>
      <c r="RVK2" s="339"/>
      <c r="RVL2" s="339"/>
      <c r="RVM2" s="339"/>
      <c r="RVN2" s="339"/>
      <c r="RVO2" s="339"/>
      <c r="RVP2" s="339"/>
      <c r="RVQ2" s="339"/>
      <c r="RVR2" s="339"/>
      <c r="RVS2" s="339"/>
      <c r="RVT2" s="339"/>
      <c r="RVU2" s="339"/>
      <c r="RVV2" s="339"/>
      <c r="RVW2" s="339"/>
      <c r="RVX2" s="339"/>
      <c r="RVY2" s="339"/>
      <c r="RVZ2" s="339"/>
      <c r="RWA2" s="339"/>
      <c r="RWB2" s="339"/>
      <c r="RWC2" s="339"/>
      <c r="RWD2" s="339"/>
      <c r="RWE2" s="339"/>
      <c r="RWF2" s="339"/>
      <c r="RWG2" s="339"/>
      <c r="RWH2" s="339"/>
      <c r="RWI2" s="339"/>
      <c r="RWJ2" s="339"/>
      <c r="RWK2" s="339"/>
      <c r="RWL2" s="339"/>
      <c r="RWM2" s="339"/>
      <c r="RWN2" s="339"/>
      <c r="RWO2" s="339"/>
      <c r="RWP2" s="339"/>
      <c r="RWQ2" s="339"/>
      <c r="RWR2" s="339"/>
      <c r="RWS2" s="339"/>
      <c r="RWT2" s="339"/>
      <c r="RWU2" s="339"/>
      <c r="RWV2" s="339"/>
      <c r="RWW2" s="339"/>
      <c r="RWX2" s="339"/>
      <c r="RWY2" s="339"/>
      <c r="RWZ2" s="339"/>
      <c r="RXA2" s="339"/>
      <c r="RXB2" s="339"/>
      <c r="RXC2" s="339"/>
      <c r="RXD2" s="339"/>
      <c r="RXE2" s="339"/>
      <c r="RXF2" s="339"/>
      <c r="RXG2" s="339"/>
      <c r="RXH2" s="339"/>
      <c r="RXI2" s="339"/>
      <c r="RXJ2" s="339"/>
      <c r="RXK2" s="339"/>
      <c r="RXL2" s="339"/>
      <c r="RXM2" s="339"/>
      <c r="RXN2" s="339"/>
      <c r="RXO2" s="339"/>
      <c r="RXP2" s="339"/>
      <c r="RXQ2" s="339"/>
      <c r="RXR2" s="339"/>
      <c r="RXS2" s="339"/>
      <c r="RXT2" s="339"/>
      <c r="RXU2" s="339"/>
      <c r="RXV2" s="339"/>
      <c r="RXW2" s="339"/>
      <c r="RXX2" s="339"/>
      <c r="RXY2" s="339"/>
      <c r="RXZ2" s="339"/>
      <c r="RYA2" s="339"/>
      <c r="RYB2" s="339"/>
      <c r="RYC2" s="339"/>
      <c r="RYD2" s="339"/>
      <c r="RYE2" s="339"/>
      <c r="RYF2" s="339"/>
      <c r="RYG2" s="339"/>
      <c r="RYH2" s="339"/>
      <c r="RYI2" s="339"/>
      <c r="RYJ2" s="339"/>
      <c r="RYK2" s="339"/>
      <c r="RYL2" s="339"/>
      <c r="RYM2" s="339"/>
      <c r="RYN2" s="339"/>
      <c r="RYO2" s="339"/>
      <c r="RYP2" s="339"/>
      <c r="RYQ2" s="339"/>
      <c r="RYR2" s="339"/>
      <c r="RYS2" s="339"/>
      <c r="RYT2" s="339"/>
      <c r="RYU2" s="339"/>
      <c r="RYV2" s="339"/>
      <c r="RYW2" s="339"/>
      <c r="RYX2" s="339"/>
      <c r="RYY2" s="339"/>
      <c r="RYZ2" s="339"/>
      <c r="RZA2" s="339"/>
      <c r="RZB2" s="339"/>
      <c r="RZC2" s="339"/>
      <c r="RZD2" s="339"/>
      <c r="RZE2" s="339"/>
      <c r="RZF2" s="339"/>
      <c r="RZG2" s="339"/>
      <c r="RZH2" s="339"/>
      <c r="RZI2" s="339"/>
      <c r="RZJ2" s="339"/>
      <c r="RZK2" s="339"/>
      <c r="RZL2" s="339"/>
      <c r="RZM2" s="339"/>
      <c r="RZN2" s="339"/>
      <c r="RZO2" s="339"/>
      <c r="RZP2" s="339"/>
      <c r="RZQ2" s="339"/>
      <c r="RZR2" s="339"/>
      <c r="RZS2" s="339"/>
      <c r="RZT2" s="339"/>
      <c r="RZU2" s="339"/>
      <c r="RZV2" s="339"/>
      <c r="RZW2" s="339"/>
      <c r="RZX2" s="339"/>
      <c r="RZY2" s="339"/>
      <c r="RZZ2" s="339"/>
      <c r="SAA2" s="339"/>
      <c r="SAB2" s="339"/>
      <c r="SAC2" s="339"/>
      <c r="SAD2" s="339"/>
      <c r="SAE2" s="339"/>
      <c r="SAF2" s="339"/>
      <c r="SAG2" s="339"/>
      <c r="SAH2" s="339"/>
      <c r="SAI2" s="339"/>
      <c r="SAJ2" s="339"/>
      <c r="SAK2" s="339"/>
      <c r="SAL2" s="339"/>
      <c r="SAM2" s="339"/>
      <c r="SAN2" s="339"/>
      <c r="SAO2" s="339"/>
      <c r="SAP2" s="339"/>
      <c r="SAQ2" s="339"/>
      <c r="SAR2" s="339"/>
      <c r="SAS2" s="339"/>
      <c r="SAT2" s="339"/>
      <c r="SAU2" s="339"/>
      <c r="SAV2" s="339"/>
      <c r="SAW2" s="339"/>
      <c r="SAX2" s="339"/>
      <c r="SAY2" s="339"/>
      <c r="SAZ2" s="339"/>
      <c r="SBA2" s="339"/>
      <c r="SBB2" s="339"/>
      <c r="SBC2" s="339"/>
      <c r="SBD2" s="339"/>
      <c r="SBE2" s="339"/>
      <c r="SBF2" s="339"/>
      <c r="SBG2" s="339"/>
      <c r="SBH2" s="339"/>
      <c r="SBI2" s="339"/>
      <c r="SBJ2" s="339"/>
      <c r="SBK2" s="339"/>
      <c r="SBL2" s="339"/>
      <c r="SBM2" s="339"/>
      <c r="SBN2" s="339"/>
      <c r="SBO2" s="339"/>
      <c r="SBP2" s="339"/>
      <c r="SBQ2" s="339"/>
      <c r="SBR2" s="339"/>
      <c r="SBS2" s="339"/>
      <c r="SBT2" s="339"/>
      <c r="SBU2" s="339"/>
      <c r="SBV2" s="339"/>
      <c r="SBW2" s="339"/>
      <c r="SBX2" s="339"/>
      <c r="SBY2" s="339"/>
      <c r="SBZ2" s="339"/>
      <c r="SCA2" s="339"/>
      <c r="SCB2" s="339"/>
      <c r="SCC2" s="339"/>
      <c r="SCD2" s="339"/>
      <c r="SCE2" s="339"/>
      <c r="SCF2" s="339"/>
      <c r="SCG2" s="339"/>
      <c r="SCH2" s="339"/>
      <c r="SCI2" s="339"/>
      <c r="SCJ2" s="339"/>
      <c r="SCK2" s="339"/>
      <c r="SCL2" s="339"/>
      <c r="SCM2" s="339"/>
      <c r="SCN2" s="339"/>
      <c r="SCO2" s="339"/>
      <c r="SCP2" s="339"/>
      <c r="SCQ2" s="339"/>
      <c r="SCR2" s="339"/>
      <c r="SCS2" s="339"/>
      <c r="SCT2" s="339"/>
      <c r="SCU2" s="339"/>
      <c r="SCV2" s="339"/>
      <c r="SCW2" s="339"/>
      <c r="SCX2" s="339"/>
      <c r="SCY2" s="339"/>
      <c r="SCZ2" s="339"/>
      <c r="SDA2" s="339"/>
      <c r="SDB2" s="339"/>
      <c r="SDC2" s="339"/>
      <c r="SDD2" s="339"/>
      <c r="SDE2" s="339"/>
      <c r="SDF2" s="339"/>
      <c r="SDG2" s="339"/>
      <c r="SDH2" s="339"/>
      <c r="SDI2" s="339"/>
      <c r="SDJ2" s="339"/>
      <c r="SDK2" s="339"/>
      <c r="SDL2" s="339"/>
      <c r="SDM2" s="339"/>
      <c r="SDN2" s="339"/>
      <c r="SDO2" s="339"/>
      <c r="SDP2" s="339"/>
      <c r="SDQ2" s="339"/>
      <c r="SDR2" s="339"/>
      <c r="SDS2" s="339"/>
      <c r="SDT2" s="339"/>
      <c r="SDU2" s="339"/>
      <c r="SDV2" s="339"/>
      <c r="SDW2" s="339"/>
      <c r="SDX2" s="339"/>
      <c r="SDY2" s="339"/>
      <c r="SDZ2" s="339"/>
      <c r="SEA2" s="339"/>
      <c r="SEB2" s="339"/>
      <c r="SEC2" s="339"/>
      <c r="SED2" s="339"/>
      <c r="SEE2" s="339"/>
      <c r="SEF2" s="339"/>
      <c r="SEG2" s="339"/>
      <c r="SEH2" s="339"/>
      <c r="SEI2" s="339"/>
      <c r="SEJ2" s="339"/>
      <c r="SEK2" s="339"/>
      <c r="SEL2" s="339"/>
      <c r="SEM2" s="339"/>
      <c r="SEN2" s="339"/>
      <c r="SEO2" s="339"/>
      <c r="SEP2" s="339"/>
      <c r="SEQ2" s="339"/>
      <c r="SER2" s="339"/>
      <c r="SES2" s="339"/>
      <c r="SET2" s="339"/>
      <c r="SEU2" s="339"/>
      <c r="SEV2" s="339"/>
      <c r="SEW2" s="339"/>
      <c r="SEX2" s="339"/>
      <c r="SEY2" s="339"/>
      <c r="SEZ2" s="339"/>
      <c r="SFA2" s="339"/>
      <c r="SFB2" s="339"/>
      <c r="SFC2" s="339"/>
      <c r="SFD2" s="339"/>
      <c r="SFE2" s="339"/>
      <c r="SFF2" s="339"/>
      <c r="SFG2" s="339"/>
      <c r="SFH2" s="339"/>
      <c r="SFI2" s="339"/>
      <c r="SFJ2" s="339"/>
      <c r="SFK2" s="339"/>
      <c r="SFL2" s="339"/>
      <c r="SFM2" s="339"/>
      <c r="SFN2" s="339"/>
      <c r="SFO2" s="339"/>
      <c r="SFP2" s="339"/>
      <c r="SFQ2" s="339"/>
      <c r="SFR2" s="339"/>
      <c r="SFS2" s="339"/>
      <c r="SFT2" s="339"/>
      <c r="SFU2" s="339"/>
      <c r="SFV2" s="339"/>
      <c r="SFW2" s="339"/>
      <c r="SFX2" s="339"/>
      <c r="SFY2" s="339"/>
      <c r="SFZ2" s="339"/>
      <c r="SGA2" s="339"/>
      <c r="SGB2" s="339"/>
      <c r="SGC2" s="339"/>
      <c r="SGD2" s="339"/>
      <c r="SGE2" s="339"/>
      <c r="SGF2" s="339"/>
      <c r="SGG2" s="339"/>
      <c r="SGH2" s="339"/>
      <c r="SGI2" s="339"/>
      <c r="SGJ2" s="339"/>
      <c r="SGK2" s="339"/>
      <c r="SGL2" s="339"/>
      <c r="SGM2" s="339"/>
      <c r="SGN2" s="339"/>
      <c r="SGO2" s="339"/>
      <c r="SGP2" s="339"/>
      <c r="SGQ2" s="339"/>
      <c r="SGR2" s="339"/>
      <c r="SGS2" s="339"/>
      <c r="SGT2" s="339"/>
      <c r="SGU2" s="339"/>
      <c r="SGV2" s="339"/>
      <c r="SGW2" s="339"/>
      <c r="SGX2" s="339"/>
      <c r="SGY2" s="339"/>
      <c r="SGZ2" s="339"/>
      <c r="SHA2" s="339"/>
      <c r="SHB2" s="339"/>
      <c r="SHC2" s="339"/>
      <c r="SHD2" s="339"/>
      <c r="SHE2" s="339"/>
      <c r="SHF2" s="339"/>
      <c r="SHG2" s="339"/>
      <c r="SHH2" s="339"/>
      <c r="SHI2" s="339"/>
      <c r="SHJ2" s="339"/>
      <c r="SHK2" s="339"/>
      <c r="SHL2" s="339"/>
      <c r="SHM2" s="339"/>
      <c r="SHN2" s="339"/>
      <c r="SHO2" s="339"/>
      <c r="SHP2" s="339"/>
      <c r="SHQ2" s="339"/>
      <c r="SHR2" s="339"/>
      <c r="SHS2" s="339"/>
      <c r="SHT2" s="339"/>
      <c r="SHU2" s="339"/>
      <c r="SHV2" s="339"/>
      <c r="SHW2" s="339"/>
      <c r="SHX2" s="339"/>
      <c r="SHY2" s="339"/>
      <c r="SHZ2" s="339"/>
      <c r="SIA2" s="339"/>
      <c r="SIB2" s="339"/>
      <c r="SIC2" s="339"/>
      <c r="SID2" s="339"/>
      <c r="SIE2" s="339"/>
      <c r="SIF2" s="339"/>
      <c r="SIG2" s="339"/>
      <c r="SIH2" s="339"/>
      <c r="SII2" s="339"/>
      <c r="SIJ2" s="339"/>
      <c r="SIK2" s="339"/>
      <c r="SIL2" s="339"/>
      <c r="SIM2" s="339"/>
      <c r="SIN2" s="339"/>
      <c r="SIO2" s="339"/>
      <c r="SIP2" s="339"/>
      <c r="SIQ2" s="339"/>
      <c r="SIR2" s="339"/>
      <c r="SIS2" s="339"/>
      <c r="SIT2" s="339"/>
      <c r="SIU2" s="339"/>
      <c r="SIV2" s="339"/>
      <c r="SIW2" s="339"/>
      <c r="SIX2" s="339"/>
      <c r="SIY2" s="339"/>
      <c r="SIZ2" s="339"/>
      <c r="SJA2" s="339"/>
      <c r="SJB2" s="339"/>
      <c r="SJC2" s="339"/>
      <c r="SJD2" s="339"/>
      <c r="SJE2" s="339"/>
      <c r="SJF2" s="339"/>
      <c r="SJG2" s="339"/>
      <c r="SJH2" s="339"/>
      <c r="SJI2" s="339"/>
      <c r="SJJ2" s="339"/>
      <c r="SJK2" s="339"/>
      <c r="SJL2" s="339"/>
      <c r="SJM2" s="339"/>
      <c r="SJN2" s="339"/>
      <c r="SJO2" s="339"/>
      <c r="SJP2" s="339"/>
      <c r="SJQ2" s="339"/>
      <c r="SJR2" s="339"/>
      <c r="SJS2" s="339"/>
      <c r="SJT2" s="339"/>
      <c r="SJU2" s="339"/>
      <c r="SJV2" s="339"/>
      <c r="SJW2" s="339"/>
      <c r="SJX2" s="339"/>
      <c r="SJY2" s="339"/>
      <c r="SJZ2" s="339"/>
      <c r="SKA2" s="339"/>
      <c r="SKB2" s="339"/>
      <c r="SKC2" s="339"/>
      <c r="SKD2" s="339"/>
      <c r="SKE2" s="339"/>
      <c r="SKF2" s="339"/>
      <c r="SKG2" s="339"/>
      <c r="SKH2" s="339"/>
      <c r="SKI2" s="339"/>
      <c r="SKJ2" s="339"/>
      <c r="SKK2" s="339"/>
      <c r="SKL2" s="339"/>
      <c r="SKM2" s="339"/>
      <c r="SKN2" s="339"/>
      <c r="SKO2" s="339"/>
      <c r="SKP2" s="339"/>
      <c r="SKQ2" s="339"/>
      <c r="SKR2" s="339"/>
      <c r="SKS2" s="339"/>
      <c r="SKT2" s="339"/>
      <c r="SKU2" s="339"/>
      <c r="SKV2" s="339"/>
      <c r="SKW2" s="339"/>
      <c r="SKX2" s="339"/>
      <c r="SKY2" s="339"/>
      <c r="SKZ2" s="339"/>
      <c r="SLA2" s="339"/>
      <c r="SLB2" s="339"/>
      <c r="SLC2" s="339"/>
      <c r="SLD2" s="339"/>
      <c r="SLE2" s="339"/>
      <c r="SLF2" s="339"/>
      <c r="SLG2" s="339"/>
      <c r="SLH2" s="339"/>
      <c r="SLI2" s="339"/>
      <c r="SLJ2" s="339"/>
      <c r="SLK2" s="339"/>
      <c r="SLL2" s="339"/>
      <c r="SLM2" s="339"/>
      <c r="SLN2" s="339"/>
      <c r="SLO2" s="339"/>
      <c r="SLP2" s="339"/>
      <c r="SLQ2" s="339"/>
      <c r="SLR2" s="339"/>
      <c r="SLS2" s="339"/>
      <c r="SLT2" s="339"/>
      <c r="SLU2" s="339"/>
      <c r="SLV2" s="339"/>
      <c r="SLW2" s="339"/>
      <c r="SLX2" s="339"/>
      <c r="SLY2" s="339"/>
      <c r="SLZ2" s="339"/>
      <c r="SMA2" s="339"/>
      <c r="SMB2" s="339"/>
      <c r="SMC2" s="339"/>
      <c r="SMD2" s="339"/>
      <c r="SME2" s="339"/>
      <c r="SMF2" s="339"/>
      <c r="SMG2" s="339"/>
      <c r="SMH2" s="339"/>
      <c r="SMI2" s="339"/>
      <c r="SMJ2" s="339"/>
      <c r="SMK2" s="339"/>
      <c r="SML2" s="339"/>
      <c r="SMM2" s="339"/>
      <c r="SMN2" s="339"/>
      <c r="SMO2" s="339"/>
      <c r="SMP2" s="339"/>
      <c r="SMQ2" s="339"/>
      <c r="SMR2" s="339"/>
      <c r="SMS2" s="339"/>
      <c r="SMT2" s="339"/>
      <c r="SMU2" s="339"/>
      <c r="SMV2" s="339"/>
      <c r="SMW2" s="339"/>
      <c r="SMX2" s="339"/>
      <c r="SMY2" s="339"/>
      <c r="SMZ2" s="339"/>
      <c r="SNA2" s="339"/>
      <c r="SNB2" s="339"/>
      <c r="SNC2" s="339"/>
      <c r="SND2" s="339"/>
      <c r="SNE2" s="339"/>
      <c r="SNF2" s="339"/>
      <c r="SNG2" s="339"/>
      <c r="SNH2" s="339"/>
      <c r="SNI2" s="339"/>
      <c r="SNJ2" s="339"/>
      <c r="SNK2" s="339"/>
      <c r="SNL2" s="339"/>
      <c r="SNM2" s="339"/>
      <c r="SNN2" s="339"/>
      <c r="SNO2" s="339"/>
      <c r="SNP2" s="339"/>
      <c r="SNQ2" s="339"/>
      <c r="SNR2" s="339"/>
      <c r="SNS2" s="339"/>
      <c r="SNT2" s="339"/>
      <c r="SNU2" s="339"/>
      <c r="SNV2" s="339"/>
      <c r="SNW2" s="339"/>
      <c r="SNX2" s="339"/>
      <c r="SNY2" s="339"/>
      <c r="SNZ2" s="339"/>
      <c r="SOA2" s="339"/>
      <c r="SOB2" s="339"/>
      <c r="SOC2" s="339"/>
      <c r="SOD2" s="339"/>
      <c r="SOE2" s="339"/>
      <c r="SOF2" s="339"/>
      <c r="SOG2" s="339"/>
      <c r="SOH2" s="339"/>
      <c r="SOI2" s="339"/>
      <c r="SOJ2" s="339"/>
      <c r="SOK2" s="339"/>
      <c r="SOL2" s="339"/>
      <c r="SOM2" s="339"/>
      <c r="SON2" s="339"/>
      <c r="SOO2" s="339"/>
      <c r="SOP2" s="339"/>
      <c r="SOQ2" s="339"/>
      <c r="SOR2" s="339"/>
      <c r="SOS2" s="339"/>
      <c r="SOT2" s="339"/>
      <c r="SOU2" s="339"/>
      <c r="SOV2" s="339"/>
      <c r="SOW2" s="339"/>
      <c r="SOX2" s="339"/>
      <c r="SOY2" s="339"/>
      <c r="SOZ2" s="339"/>
      <c r="SPA2" s="339"/>
      <c r="SPB2" s="339"/>
      <c r="SPC2" s="339"/>
      <c r="SPD2" s="339"/>
      <c r="SPE2" s="339"/>
      <c r="SPF2" s="339"/>
      <c r="SPG2" s="339"/>
      <c r="SPH2" s="339"/>
      <c r="SPI2" s="339"/>
      <c r="SPJ2" s="339"/>
      <c r="SPK2" s="339"/>
      <c r="SPL2" s="339"/>
      <c r="SPM2" s="339"/>
      <c r="SPN2" s="339"/>
      <c r="SPO2" s="339"/>
      <c r="SPP2" s="339"/>
      <c r="SPQ2" s="339"/>
      <c r="SPR2" s="339"/>
      <c r="SPS2" s="339"/>
      <c r="SPT2" s="339"/>
      <c r="SPU2" s="339"/>
      <c r="SPV2" s="339"/>
      <c r="SPW2" s="339"/>
      <c r="SPX2" s="339"/>
      <c r="SPY2" s="339"/>
      <c r="SPZ2" s="339"/>
      <c r="SQA2" s="339"/>
      <c r="SQB2" s="339"/>
      <c r="SQC2" s="339"/>
      <c r="SQD2" s="339"/>
      <c r="SQE2" s="339"/>
      <c r="SQF2" s="339"/>
      <c r="SQG2" s="339"/>
      <c r="SQH2" s="339"/>
      <c r="SQI2" s="339"/>
      <c r="SQJ2" s="339"/>
      <c r="SQK2" s="339"/>
      <c r="SQL2" s="339"/>
      <c r="SQM2" s="339"/>
      <c r="SQN2" s="339"/>
      <c r="SQO2" s="339"/>
      <c r="SQP2" s="339"/>
      <c r="SQQ2" s="339"/>
      <c r="SQR2" s="339"/>
      <c r="SQS2" s="339"/>
      <c r="SQT2" s="339"/>
      <c r="SQU2" s="339"/>
      <c r="SQV2" s="339"/>
      <c r="SQW2" s="339"/>
      <c r="SQX2" s="339"/>
      <c r="SQY2" s="339"/>
      <c r="SQZ2" s="339"/>
      <c r="SRA2" s="339"/>
      <c r="SRB2" s="339"/>
      <c r="SRC2" s="339"/>
      <c r="SRD2" s="339"/>
      <c r="SRE2" s="339"/>
      <c r="SRF2" s="339"/>
      <c r="SRG2" s="339"/>
      <c r="SRH2" s="339"/>
      <c r="SRI2" s="339"/>
      <c r="SRJ2" s="339"/>
      <c r="SRK2" s="339"/>
      <c r="SRL2" s="339"/>
      <c r="SRM2" s="339"/>
      <c r="SRN2" s="339"/>
      <c r="SRO2" s="339"/>
      <c r="SRP2" s="339"/>
      <c r="SRQ2" s="339"/>
      <c r="SRR2" s="339"/>
      <c r="SRS2" s="339"/>
      <c r="SRT2" s="339"/>
      <c r="SRU2" s="339"/>
      <c r="SRV2" s="339"/>
      <c r="SRW2" s="339"/>
      <c r="SRX2" s="339"/>
      <c r="SRY2" s="339"/>
      <c r="SRZ2" s="339"/>
      <c r="SSA2" s="339"/>
      <c r="SSB2" s="339"/>
      <c r="SSC2" s="339"/>
      <c r="SSD2" s="339"/>
      <c r="SSE2" s="339"/>
      <c r="SSF2" s="339"/>
      <c r="SSG2" s="339"/>
      <c r="SSH2" s="339"/>
      <c r="SSI2" s="339"/>
      <c r="SSJ2" s="339"/>
      <c r="SSK2" s="339"/>
      <c r="SSL2" s="339"/>
      <c r="SSM2" s="339"/>
      <c r="SSN2" s="339"/>
      <c r="SSO2" s="339"/>
      <c r="SSP2" s="339"/>
      <c r="SSQ2" s="339"/>
      <c r="SSR2" s="339"/>
      <c r="SSS2" s="339"/>
      <c r="SST2" s="339"/>
      <c r="SSU2" s="339"/>
      <c r="SSV2" s="339"/>
      <c r="SSW2" s="339"/>
      <c r="SSX2" s="339"/>
      <c r="SSY2" s="339"/>
      <c r="SSZ2" s="339"/>
      <c r="STA2" s="339"/>
      <c r="STB2" s="339"/>
      <c r="STC2" s="339"/>
      <c r="STD2" s="339"/>
      <c r="STE2" s="339"/>
      <c r="STF2" s="339"/>
      <c r="STG2" s="339"/>
      <c r="STH2" s="339"/>
      <c r="STI2" s="339"/>
      <c r="STJ2" s="339"/>
      <c r="STK2" s="339"/>
      <c r="STL2" s="339"/>
      <c r="STM2" s="339"/>
      <c r="STN2" s="339"/>
      <c r="STO2" s="339"/>
      <c r="STP2" s="339"/>
      <c r="STQ2" s="339"/>
      <c r="STR2" s="339"/>
      <c r="STS2" s="339"/>
      <c r="STT2" s="339"/>
      <c r="STU2" s="339"/>
      <c r="STV2" s="339"/>
      <c r="STW2" s="339"/>
      <c r="STX2" s="339"/>
      <c r="STY2" s="339"/>
      <c r="STZ2" s="339"/>
      <c r="SUA2" s="339"/>
      <c r="SUB2" s="339"/>
      <c r="SUC2" s="339"/>
      <c r="SUD2" s="339"/>
      <c r="SUE2" s="339"/>
      <c r="SUF2" s="339"/>
      <c r="SUG2" s="339"/>
      <c r="SUH2" s="339"/>
      <c r="SUI2" s="339"/>
      <c r="SUJ2" s="339"/>
      <c r="SUK2" s="339"/>
      <c r="SUL2" s="339"/>
      <c r="SUM2" s="339"/>
      <c r="SUN2" s="339"/>
      <c r="SUO2" s="339"/>
      <c r="SUP2" s="339"/>
      <c r="SUQ2" s="339"/>
      <c r="SUR2" s="339"/>
      <c r="SUS2" s="339"/>
      <c r="SUT2" s="339"/>
      <c r="SUU2" s="339"/>
      <c r="SUV2" s="339"/>
      <c r="SUW2" s="339"/>
      <c r="SUX2" s="339"/>
      <c r="SUY2" s="339"/>
      <c r="SUZ2" s="339"/>
      <c r="SVA2" s="339"/>
      <c r="SVB2" s="339"/>
      <c r="SVC2" s="339"/>
      <c r="SVD2" s="339"/>
      <c r="SVE2" s="339"/>
      <c r="SVF2" s="339"/>
      <c r="SVG2" s="339"/>
      <c r="SVH2" s="339"/>
      <c r="SVI2" s="339"/>
      <c r="SVJ2" s="339"/>
      <c r="SVK2" s="339"/>
      <c r="SVL2" s="339"/>
      <c r="SVM2" s="339"/>
      <c r="SVN2" s="339"/>
      <c r="SVO2" s="339"/>
      <c r="SVP2" s="339"/>
      <c r="SVQ2" s="339"/>
      <c r="SVR2" s="339"/>
      <c r="SVS2" s="339"/>
      <c r="SVT2" s="339"/>
      <c r="SVU2" s="339"/>
      <c r="SVV2" s="339"/>
      <c r="SVW2" s="339"/>
      <c r="SVX2" s="339"/>
      <c r="SVY2" s="339"/>
      <c r="SVZ2" s="339"/>
      <c r="SWA2" s="339"/>
      <c r="SWB2" s="339"/>
      <c r="SWC2" s="339"/>
      <c r="SWD2" s="339"/>
      <c r="SWE2" s="339"/>
      <c r="SWF2" s="339"/>
      <c r="SWG2" s="339"/>
      <c r="SWH2" s="339"/>
      <c r="SWI2" s="339"/>
      <c r="SWJ2" s="339"/>
      <c r="SWK2" s="339"/>
      <c r="SWL2" s="339"/>
      <c r="SWM2" s="339"/>
      <c r="SWN2" s="339"/>
      <c r="SWO2" s="339"/>
      <c r="SWP2" s="339"/>
      <c r="SWQ2" s="339"/>
      <c r="SWR2" s="339"/>
      <c r="SWS2" s="339"/>
      <c r="SWT2" s="339"/>
      <c r="SWU2" s="339"/>
      <c r="SWV2" s="339"/>
      <c r="SWW2" s="339"/>
      <c r="SWX2" s="339"/>
      <c r="SWY2" s="339"/>
      <c r="SWZ2" s="339"/>
      <c r="SXA2" s="339"/>
      <c r="SXB2" s="339"/>
      <c r="SXC2" s="339"/>
      <c r="SXD2" s="339"/>
      <c r="SXE2" s="339"/>
      <c r="SXF2" s="339"/>
      <c r="SXG2" s="339"/>
      <c r="SXH2" s="339"/>
      <c r="SXI2" s="339"/>
      <c r="SXJ2" s="339"/>
      <c r="SXK2" s="339"/>
      <c r="SXL2" s="339"/>
      <c r="SXM2" s="339"/>
      <c r="SXN2" s="339"/>
      <c r="SXO2" s="339"/>
      <c r="SXP2" s="339"/>
      <c r="SXQ2" s="339"/>
      <c r="SXR2" s="339"/>
      <c r="SXS2" s="339"/>
      <c r="SXT2" s="339"/>
      <c r="SXU2" s="339"/>
      <c r="SXV2" s="339"/>
      <c r="SXW2" s="339"/>
      <c r="SXX2" s="339"/>
      <c r="SXY2" s="339"/>
      <c r="SXZ2" s="339"/>
      <c r="SYA2" s="339"/>
      <c r="SYB2" s="339"/>
      <c r="SYC2" s="339"/>
      <c r="SYD2" s="339"/>
      <c r="SYE2" s="339"/>
      <c r="SYF2" s="339"/>
      <c r="SYG2" s="339"/>
      <c r="SYH2" s="339"/>
      <c r="SYI2" s="339"/>
      <c r="SYJ2" s="339"/>
      <c r="SYK2" s="339"/>
      <c r="SYL2" s="339"/>
      <c r="SYM2" s="339"/>
      <c r="SYN2" s="339"/>
      <c r="SYO2" s="339"/>
      <c r="SYP2" s="339"/>
      <c r="SYQ2" s="339"/>
      <c r="SYR2" s="339"/>
      <c r="SYS2" s="339"/>
      <c r="SYT2" s="339"/>
      <c r="SYU2" s="339"/>
      <c r="SYV2" s="339"/>
      <c r="SYW2" s="339"/>
      <c r="SYX2" s="339"/>
      <c r="SYY2" s="339"/>
      <c r="SYZ2" s="339"/>
      <c r="SZA2" s="339"/>
      <c r="SZB2" s="339"/>
      <c r="SZC2" s="339"/>
      <c r="SZD2" s="339"/>
      <c r="SZE2" s="339"/>
      <c r="SZF2" s="339"/>
      <c r="SZG2" s="339"/>
      <c r="SZH2" s="339"/>
      <c r="SZI2" s="339"/>
      <c r="SZJ2" s="339"/>
      <c r="SZK2" s="339"/>
      <c r="SZL2" s="339"/>
      <c r="SZM2" s="339"/>
      <c r="SZN2" s="339"/>
      <c r="SZO2" s="339"/>
      <c r="SZP2" s="339"/>
      <c r="SZQ2" s="339"/>
      <c r="SZR2" s="339"/>
      <c r="SZS2" s="339"/>
      <c r="SZT2" s="339"/>
      <c r="SZU2" s="339"/>
      <c r="SZV2" s="339"/>
      <c r="SZW2" s="339"/>
      <c r="SZX2" s="339"/>
      <c r="SZY2" s="339"/>
      <c r="SZZ2" s="339"/>
      <c r="TAA2" s="339"/>
      <c r="TAB2" s="339"/>
      <c r="TAC2" s="339"/>
      <c r="TAD2" s="339"/>
      <c r="TAE2" s="339"/>
      <c r="TAF2" s="339"/>
      <c r="TAG2" s="339"/>
      <c r="TAH2" s="339"/>
      <c r="TAI2" s="339"/>
      <c r="TAJ2" s="339"/>
      <c r="TAK2" s="339"/>
      <c r="TAL2" s="339"/>
      <c r="TAM2" s="339"/>
      <c r="TAN2" s="339"/>
      <c r="TAO2" s="339"/>
      <c r="TAP2" s="339"/>
      <c r="TAQ2" s="339"/>
      <c r="TAR2" s="339"/>
      <c r="TAS2" s="339"/>
      <c r="TAT2" s="339"/>
      <c r="TAU2" s="339"/>
      <c r="TAV2" s="339"/>
      <c r="TAW2" s="339"/>
      <c r="TAX2" s="339"/>
      <c r="TAY2" s="339"/>
      <c r="TAZ2" s="339"/>
      <c r="TBA2" s="339"/>
      <c r="TBB2" s="339"/>
      <c r="TBC2" s="339"/>
      <c r="TBD2" s="339"/>
      <c r="TBE2" s="339"/>
      <c r="TBF2" s="339"/>
      <c r="TBG2" s="339"/>
      <c r="TBH2" s="339"/>
      <c r="TBI2" s="339"/>
      <c r="TBJ2" s="339"/>
      <c r="TBK2" s="339"/>
      <c r="TBL2" s="339"/>
      <c r="TBM2" s="339"/>
      <c r="TBN2" s="339"/>
      <c r="TBO2" s="339"/>
      <c r="TBP2" s="339"/>
      <c r="TBQ2" s="339"/>
      <c r="TBR2" s="339"/>
      <c r="TBS2" s="339"/>
      <c r="TBT2" s="339"/>
      <c r="TBU2" s="339"/>
      <c r="TBV2" s="339"/>
      <c r="TBW2" s="339"/>
      <c r="TBX2" s="339"/>
      <c r="TBY2" s="339"/>
      <c r="TBZ2" s="339"/>
      <c r="TCA2" s="339"/>
      <c r="TCB2" s="339"/>
      <c r="TCC2" s="339"/>
      <c r="TCD2" s="339"/>
      <c r="TCE2" s="339"/>
      <c r="TCF2" s="339"/>
      <c r="TCG2" s="339"/>
      <c r="TCH2" s="339"/>
      <c r="TCI2" s="339"/>
      <c r="TCJ2" s="339"/>
      <c r="TCK2" s="339"/>
      <c r="TCL2" s="339"/>
      <c r="TCM2" s="339"/>
      <c r="TCN2" s="339"/>
      <c r="TCO2" s="339"/>
      <c r="TCP2" s="339"/>
      <c r="TCQ2" s="339"/>
      <c r="TCR2" s="339"/>
      <c r="TCS2" s="339"/>
      <c r="TCT2" s="339"/>
      <c r="TCU2" s="339"/>
      <c r="TCV2" s="339"/>
      <c r="TCW2" s="339"/>
      <c r="TCX2" s="339"/>
      <c r="TCY2" s="339"/>
      <c r="TCZ2" s="339"/>
      <c r="TDA2" s="339"/>
      <c r="TDB2" s="339"/>
      <c r="TDC2" s="339"/>
      <c r="TDD2" s="339"/>
      <c r="TDE2" s="339"/>
      <c r="TDF2" s="339"/>
      <c r="TDG2" s="339"/>
      <c r="TDH2" s="339"/>
      <c r="TDI2" s="339"/>
      <c r="TDJ2" s="339"/>
      <c r="TDK2" s="339"/>
      <c r="TDL2" s="339"/>
      <c r="TDM2" s="339"/>
      <c r="TDN2" s="339"/>
      <c r="TDO2" s="339"/>
      <c r="TDP2" s="339"/>
      <c r="TDQ2" s="339"/>
      <c r="TDR2" s="339"/>
      <c r="TDS2" s="339"/>
      <c r="TDT2" s="339"/>
      <c r="TDU2" s="339"/>
      <c r="TDV2" s="339"/>
      <c r="TDW2" s="339"/>
      <c r="TDX2" s="339"/>
      <c r="TDY2" s="339"/>
      <c r="TDZ2" s="339"/>
      <c r="TEA2" s="339"/>
      <c r="TEB2" s="339"/>
      <c r="TEC2" s="339"/>
      <c r="TED2" s="339"/>
      <c r="TEE2" s="339"/>
      <c r="TEF2" s="339"/>
      <c r="TEG2" s="339"/>
      <c r="TEH2" s="339"/>
      <c r="TEI2" s="339"/>
      <c r="TEJ2" s="339"/>
      <c r="TEK2" s="339"/>
      <c r="TEL2" s="339"/>
      <c r="TEM2" s="339"/>
      <c r="TEN2" s="339"/>
      <c r="TEO2" s="339"/>
      <c r="TEP2" s="339"/>
      <c r="TEQ2" s="339"/>
      <c r="TER2" s="339"/>
      <c r="TES2" s="339"/>
      <c r="TET2" s="339"/>
      <c r="TEU2" s="339"/>
      <c r="TEV2" s="339"/>
      <c r="TEW2" s="339"/>
      <c r="TEX2" s="339"/>
      <c r="TEY2" s="339"/>
      <c r="TEZ2" s="339"/>
      <c r="TFA2" s="339"/>
      <c r="TFB2" s="339"/>
      <c r="TFC2" s="339"/>
      <c r="TFD2" s="339"/>
      <c r="TFE2" s="339"/>
      <c r="TFF2" s="339"/>
      <c r="TFG2" s="339"/>
      <c r="TFH2" s="339"/>
      <c r="TFI2" s="339"/>
      <c r="TFJ2" s="339"/>
      <c r="TFK2" s="339"/>
      <c r="TFL2" s="339"/>
      <c r="TFM2" s="339"/>
      <c r="TFN2" s="339"/>
      <c r="TFO2" s="339"/>
      <c r="TFP2" s="339"/>
      <c r="TFQ2" s="339"/>
      <c r="TFR2" s="339"/>
      <c r="TFS2" s="339"/>
      <c r="TFT2" s="339"/>
      <c r="TFU2" s="339"/>
      <c r="TFV2" s="339"/>
      <c r="TFW2" s="339"/>
      <c r="TFX2" s="339"/>
      <c r="TFY2" s="339"/>
      <c r="TFZ2" s="339"/>
      <c r="TGA2" s="339"/>
      <c r="TGB2" s="339"/>
      <c r="TGC2" s="339"/>
      <c r="TGD2" s="339"/>
      <c r="TGE2" s="339"/>
      <c r="TGF2" s="339"/>
      <c r="TGG2" s="339"/>
      <c r="TGH2" s="339"/>
      <c r="TGI2" s="339"/>
      <c r="TGJ2" s="339"/>
      <c r="TGK2" s="339"/>
      <c r="TGL2" s="339"/>
      <c r="TGM2" s="339"/>
      <c r="TGN2" s="339"/>
      <c r="TGO2" s="339"/>
      <c r="TGP2" s="339"/>
      <c r="TGQ2" s="339"/>
      <c r="TGR2" s="339"/>
      <c r="TGS2" s="339"/>
      <c r="TGT2" s="339"/>
      <c r="TGU2" s="339"/>
      <c r="TGV2" s="339"/>
      <c r="TGW2" s="339"/>
      <c r="TGX2" s="339"/>
      <c r="TGY2" s="339"/>
      <c r="TGZ2" s="339"/>
      <c r="THA2" s="339"/>
      <c r="THB2" s="339"/>
      <c r="THC2" s="339"/>
      <c r="THD2" s="339"/>
      <c r="THE2" s="339"/>
      <c r="THF2" s="339"/>
      <c r="THG2" s="339"/>
      <c r="THH2" s="339"/>
      <c r="THI2" s="339"/>
      <c r="THJ2" s="339"/>
      <c r="THK2" s="339"/>
      <c r="THL2" s="339"/>
      <c r="THM2" s="339"/>
      <c r="THN2" s="339"/>
      <c r="THO2" s="339"/>
      <c r="THP2" s="339"/>
      <c r="THQ2" s="339"/>
      <c r="THR2" s="339"/>
      <c r="THS2" s="339"/>
      <c r="THT2" s="339"/>
      <c r="THU2" s="339"/>
      <c r="THV2" s="339"/>
      <c r="THW2" s="339"/>
      <c r="THX2" s="339"/>
      <c r="THY2" s="339"/>
      <c r="THZ2" s="339"/>
      <c r="TIA2" s="339"/>
      <c r="TIB2" s="339"/>
      <c r="TIC2" s="339"/>
      <c r="TID2" s="339"/>
      <c r="TIE2" s="339"/>
      <c r="TIF2" s="339"/>
      <c r="TIG2" s="339"/>
      <c r="TIH2" s="339"/>
      <c r="TII2" s="339"/>
      <c r="TIJ2" s="339"/>
      <c r="TIK2" s="339"/>
      <c r="TIL2" s="339"/>
      <c r="TIM2" s="339"/>
      <c r="TIN2" s="339"/>
      <c r="TIO2" s="339"/>
      <c r="TIP2" s="339"/>
      <c r="TIQ2" s="339"/>
      <c r="TIR2" s="339"/>
      <c r="TIS2" s="339"/>
      <c r="TIT2" s="339"/>
      <c r="TIU2" s="339"/>
      <c r="TIV2" s="339"/>
      <c r="TIW2" s="339"/>
      <c r="TIX2" s="339"/>
      <c r="TIY2" s="339"/>
      <c r="TIZ2" s="339"/>
      <c r="TJA2" s="339"/>
      <c r="TJB2" s="339"/>
      <c r="TJC2" s="339"/>
      <c r="TJD2" s="339"/>
      <c r="TJE2" s="339"/>
      <c r="TJF2" s="339"/>
      <c r="TJG2" s="339"/>
      <c r="TJH2" s="339"/>
      <c r="TJI2" s="339"/>
      <c r="TJJ2" s="339"/>
      <c r="TJK2" s="339"/>
      <c r="TJL2" s="339"/>
      <c r="TJM2" s="339"/>
      <c r="TJN2" s="339"/>
      <c r="TJO2" s="339"/>
      <c r="TJP2" s="339"/>
      <c r="TJQ2" s="339"/>
      <c r="TJR2" s="339"/>
      <c r="TJS2" s="339"/>
      <c r="TJT2" s="339"/>
      <c r="TJU2" s="339"/>
      <c r="TJV2" s="339"/>
      <c r="TJW2" s="339"/>
      <c r="TJX2" s="339"/>
      <c r="TJY2" s="339"/>
      <c r="TJZ2" s="339"/>
      <c r="TKA2" s="339"/>
      <c r="TKB2" s="339"/>
      <c r="TKC2" s="339"/>
      <c r="TKD2" s="339"/>
      <c r="TKE2" s="339"/>
      <c r="TKF2" s="339"/>
      <c r="TKG2" s="339"/>
      <c r="TKH2" s="339"/>
      <c r="TKI2" s="339"/>
      <c r="TKJ2" s="339"/>
      <c r="TKK2" s="339"/>
      <c r="TKL2" s="339"/>
      <c r="TKM2" s="339"/>
      <c r="TKN2" s="339"/>
      <c r="TKO2" s="339"/>
      <c r="TKP2" s="339"/>
      <c r="TKQ2" s="339"/>
      <c r="TKR2" s="339"/>
      <c r="TKS2" s="339"/>
      <c r="TKT2" s="339"/>
      <c r="TKU2" s="339"/>
      <c r="TKV2" s="339"/>
      <c r="TKW2" s="339"/>
      <c r="TKX2" s="339"/>
      <c r="TKY2" s="339"/>
      <c r="TKZ2" s="339"/>
      <c r="TLA2" s="339"/>
      <c r="TLB2" s="339"/>
      <c r="TLC2" s="339"/>
      <c r="TLD2" s="339"/>
      <c r="TLE2" s="339"/>
      <c r="TLF2" s="339"/>
      <c r="TLG2" s="339"/>
      <c r="TLH2" s="339"/>
      <c r="TLI2" s="339"/>
      <c r="TLJ2" s="339"/>
      <c r="TLK2" s="339"/>
      <c r="TLL2" s="339"/>
      <c r="TLM2" s="339"/>
      <c r="TLN2" s="339"/>
      <c r="TLO2" s="339"/>
      <c r="TLP2" s="339"/>
      <c r="TLQ2" s="339"/>
      <c r="TLR2" s="339"/>
      <c r="TLS2" s="339"/>
      <c r="TLT2" s="339"/>
      <c r="TLU2" s="339"/>
      <c r="TLV2" s="339"/>
      <c r="TLW2" s="339"/>
      <c r="TLX2" s="339"/>
      <c r="TLY2" s="339"/>
      <c r="TLZ2" s="339"/>
      <c r="TMA2" s="339"/>
      <c r="TMB2" s="339"/>
      <c r="TMC2" s="339"/>
      <c r="TMD2" s="339"/>
      <c r="TME2" s="339"/>
      <c r="TMF2" s="339"/>
      <c r="TMG2" s="339"/>
      <c r="TMH2" s="339"/>
      <c r="TMI2" s="339"/>
      <c r="TMJ2" s="339"/>
      <c r="TMK2" s="339"/>
      <c r="TML2" s="339"/>
      <c r="TMM2" s="339"/>
      <c r="TMN2" s="339"/>
      <c r="TMO2" s="339"/>
      <c r="TMP2" s="339"/>
      <c r="TMQ2" s="339"/>
      <c r="TMR2" s="339"/>
      <c r="TMS2" s="339"/>
      <c r="TMT2" s="339"/>
      <c r="TMU2" s="339"/>
      <c r="TMV2" s="339"/>
      <c r="TMW2" s="339"/>
      <c r="TMX2" s="339"/>
      <c r="TMY2" s="339"/>
      <c r="TMZ2" s="339"/>
      <c r="TNA2" s="339"/>
      <c r="TNB2" s="339"/>
      <c r="TNC2" s="339"/>
      <c r="TND2" s="339"/>
      <c r="TNE2" s="339"/>
      <c r="TNF2" s="339"/>
      <c r="TNG2" s="339"/>
      <c r="TNH2" s="339"/>
      <c r="TNI2" s="339"/>
      <c r="TNJ2" s="339"/>
      <c r="TNK2" s="339"/>
      <c r="TNL2" s="339"/>
      <c r="TNM2" s="339"/>
      <c r="TNN2" s="339"/>
      <c r="TNO2" s="339"/>
      <c r="TNP2" s="339"/>
      <c r="TNQ2" s="339"/>
      <c r="TNR2" s="339"/>
      <c r="TNS2" s="339"/>
      <c r="TNT2" s="339"/>
      <c r="TNU2" s="339"/>
      <c r="TNV2" s="339"/>
      <c r="TNW2" s="339"/>
      <c r="TNX2" s="339"/>
      <c r="TNY2" s="339"/>
      <c r="TNZ2" s="339"/>
      <c r="TOA2" s="339"/>
      <c r="TOB2" s="339"/>
      <c r="TOC2" s="339"/>
      <c r="TOD2" s="339"/>
      <c r="TOE2" s="339"/>
      <c r="TOF2" s="339"/>
      <c r="TOG2" s="339"/>
      <c r="TOH2" s="339"/>
      <c r="TOI2" s="339"/>
      <c r="TOJ2" s="339"/>
      <c r="TOK2" s="339"/>
      <c r="TOL2" s="339"/>
      <c r="TOM2" s="339"/>
      <c r="TON2" s="339"/>
      <c r="TOO2" s="339"/>
      <c r="TOP2" s="339"/>
      <c r="TOQ2" s="339"/>
      <c r="TOR2" s="339"/>
      <c r="TOS2" s="339"/>
      <c r="TOT2" s="339"/>
      <c r="TOU2" s="339"/>
      <c r="TOV2" s="339"/>
      <c r="TOW2" s="339"/>
      <c r="TOX2" s="339"/>
      <c r="TOY2" s="339"/>
      <c r="TOZ2" s="339"/>
      <c r="TPA2" s="339"/>
      <c r="TPB2" s="339"/>
      <c r="TPC2" s="339"/>
      <c r="TPD2" s="339"/>
      <c r="TPE2" s="339"/>
      <c r="TPF2" s="339"/>
      <c r="TPG2" s="339"/>
      <c r="TPH2" s="339"/>
      <c r="TPI2" s="339"/>
      <c r="TPJ2" s="339"/>
      <c r="TPK2" s="339"/>
      <c r="TPL2" s="339"/>
      <c r="TPM2" s="339"/>
      <c r="TPN2" s="339"/>
      <c r="TPO2" s="339"/>
      <c r="TPP2" s="339"/>
      <c r="TPQ2" s="339"/>
      <c r="TPR2" s="339"/>
      <c r="TPS2" s="339"/>
      <c r="TPT2" s="339"/>
      <c r="TPU2" s="339"/>
      <c r="TPV2" s="339"/>
      <c r="TPW2" s="339"/>
      <c r="TPX2" s="339"/>
      <c r="TPY2" s="339"/>
      <c r="TPZ2" s="339"/>
      <c r="TQA2" s="339"/>
      <c r="TQB2" s="339"/>
      <c r="TQC2" s="339"/>
      <c r="TQD2" s="339"/>
      <c r="TQE2" s="339"/>
      <c r="TQF2" s="339"/>
      <c r="TQG2" s="339"/>
      <c r="TQH2" s="339"/>
      <c r="TQI2" s="339"/>
      <c r="TQJ2" s="339"/>
      <c r="TQK2" s="339"/>
      <c r="TQL2" s="339"/>
      <c r="TQM2" s="339"/>
      <c r="TQN2" s="339"/>
      <c r="TQO2" s="339"/>
      <c r="TQP2" s="339"/>
      <c r="TQQ2" s="339"/>
      <c r="TQR2" s="339"/>
      <c r="TQS2" s="339"/>
      <c r="TQT2" s="339"/>
      <c r="TQU2" s="339"/>
      <c r="TQV2" s="339"/>
      <c r="TQW2" s="339"/>
      <c r="TQX2" s="339"/>
      <c r="TQY2" s="339"/>
      <c r="TQZ2" s="339"/>
      <c r="TRA2" s="339"/>
      <c r="TRB2" s="339"/>
      <c r="TRC2" s="339"/>
      <c r="TRD2" s="339"/>
      <c r="TRE2" s="339"/>
      <c r="TRF2" s="339"/>
      <c r="TRG2" s="339"/>
      <c r="TRH2" s="339"/>
      <c r="TRI2" s="339"/>
      <c r="TRJ2" s="339"/>
      <c r="TRK2" s="339"/>
      <c r="TRL2" s="339"/>
      <c r="TRM2" s="339"/>
      <c r="TRN2" s="339"/>
      <c r="TRO2" s="339"/>
      <c r="TRP2" s="339"/>
      <c r="TRQ2" s="339"/>
      <c r="TRR2" s="339"/>
      <c r="TRS2" s="339"/>
      <c r="TRT2" s="339"/>
      <c r="TRU2" s="339"/>
      <c r="TRV2" s="339"/>
      <c r="TRW2" s="339"/>
      <c r="TRX2" s="339"/>
      <c r="TRY2" s="339"/>
      <c r="TRZ2" s="339"/>
      <c r="TSA2" s="339"/>
      <c r="TSB2" s="339"/>
      <c r="TSC2" s="339"/>
      <c r="TSD2" s="339"/>
      <c r="TSE2" s="339"/>
      <c r="TSF2" s="339"/>
      <c r="TSG2" s="339"/>
      <c r="TSH2" s="339"/>
      <c r="TSI2" s="339"/>
      <c r="TSJ2" s="339"/>
      <c r="TSK2" s="339"/>
      <c r="TSL2" s="339"/>
      <c r="TSM2" s="339"/>
      <c r="TSN2" s="339"/>
      <c r="TSO2" s="339"/>
      <c r="TSP2" s="339"/>
      <c r="TSQ2" s="339"/>
      <c r="TSR2" s="339"/>
      <c r="TSS2" s="339"/>
      <c r="TST2" s="339"/>
      <c r="TSU2" s="339"/>
      <c r="TSV2" s="339"/>
      <c r="TSW2" s="339"/>
      <c r="TSX2" s="339"/>
      <c r="TSY2" s="339"/>
      <c r="TSZ2" s="339"/>
      <c r="TTA2" s="339"/>
      <c r="TTB2" s="339"/>
      <c r="TTC2" s="339"/>
      <c r="TTD2" s="339"/>
      <c r="TTE2" s="339"/>
      <c r="TTF2" s="339"/>
      <c r="TTG2" s="339"/>
      <c r="TTH2" s="339"/>
      <c r="TTI2" s="339"/>
      <c r="TTJ2" s="339"/>
      <c r="TTK2" s="339"/>
      <c r="TTL2" s="339"/>
      <c r="TTM2" s="339"/>
      <c r="TTN2" s="339"/>
      <c r="TTO2" s="339"/>
      <c r="TTP2" s="339"/>
      <c r="TTQ2" s="339"/>
      <c r="TTR2" s="339"/>
      <c r="TTS2" s="339"/>
      <c r="TTT2" s="339"/>
      <c r="TTU2" s="339"/>
      <c r="TTV2" s="339"/>
      <c r="TTW2" s="339"/>
      <c r="TTX2" s="339"/>
      <c r="TTY2" s="339"/>
      <c r="TTZ2" s="339"/>
      <c r="TUA2" s="339"/>
      <c r="TUB2" s="339"/>
      <c r="TUC2" s="339"/>
      <c r="TUD2" s="339"/>
      <c r="TUE2" s="339"/>
      <c r="TUF2" s="339"/>
      <c r="TUG2" s="339"/>
      <c r="TUH2" s="339"/>
      <c r="TUI2" s="339"/>
      <c r="TUJ2" s="339"/>
      <c r="TUK2" s="339"/>
      <c r="TUL2" s="339"/>
      <c r="TUM2" s="339"/>
      <c r="TUN2" s="339"/>
      <c r="TUO2" s="339"/>
      <c r="TUP2" s="339"/>
      <c r="TUQ2" s="339"/>
      <c r="TUR2" s="339"/>
      <c r="TUS2" s="339"/>
      <c r="TUT2" s="339"/>
      <c r="TUU2" s="339"/>
      <c r="TUV2" s="339"/>
      <c r="TUW2" s="339"/>
      <c r="TUX2" s="339"/>
      <c r="TUY2" s="339"/>
      <c r="TUZ2" s="339"/>
      <c r="TVA2" s="339"/>
      <c r="TVB2" s="339"/>
      <c r="TVC2" s="339"/>
      <c r="TVD2" s="339"/>
      <c r="TVE2" s="339"/>
      <c r="TVF2" s="339"/>
      <c r="TVG2" s="339"/>
      <c r="TVH2" s="339"/>
      <c r="TVI2" s="339"/>
      <c r="TVJ2" s="339"/>
      <c r="TVK2" s="339"/>
      <c r="TVL2" s="339"/>
      <c r="TVM2" s="339"/>
      <c r="TVN2" s="339"/>
      <c r="TVO2" s="339"/>
      <c r="TVP2" s="339"/>
      <c r="TVQ2" s="339"/>
      <c r="TVR2" s="339"/>
      <c r="TVS2" s="339"/>
      <c r="TVT2" s="339"/>
      <c r="TVU2" s="339"/>
      <c r="TVV2" s="339"/>
      <c r="TVW2" s="339"/>
      <c r="TVX2" s="339"/>
      <c r="TVY2" s="339"/>
      <c r="TVZ2" s="339"/>
      <c r="TWA2" s="339"/>
      <c r="TWB2" s="339"/>
      <c r="TWC2" s="339"/>
      <c r="TWD2" s="339"/>
      <c r="TWE2" s="339"/>
      <c r="TWF2" s="339"/>
      <c r="TWG2" s="339"/>
      <c r="TWH2" s="339"/>
      <c r="TWI2" s="339"/>
      <c r="TWJ2" s="339"/>
      <c r="TWK2" s="339"/>
      <c r="TWL2" s="339"/>
      <c r="TWM2" s="339"/>
      <c r="TWN2" s="339"/>
      <c r="TWO2" s="339"/>
      <c r="TWP2" s="339"/>
      <c r="TWQ2" s="339"/>
      <c r="TWR2" s="339"/>
      <c r="TWS2" s="339"/>
      <c r="TWT2" s="339"/>
      <c r="TWU2" s="339"/>
      <c r="TWV2" s="339"/>
      <c r="TWW2" s="339"/>
      <c r="TWX2" s="339"/>
      <c r="TWY2" s="339"/>
      <c r="TWZ2" s="339"/>
      <c r="TXA2" s="339"/>
      <c r="TXB2" s="339"/>
      <c r="TXC2" s="339"/>
      <c r="TXD2" s="339"/>
      <c r="TXE2" s="339"/>
      <c r="TXF2" s="339"/>
      <c r="TXG2" s="339"/>
      <c r="TXH2" s="339"/>
      <c r="TXI2" s="339"/>
      <c r="TXJ2" s="339"/>
      <c r="TXK2" s="339"/>
      <c r="TXL2" s="339"/>
      <c r="TXM2" s="339"/>
      <c r="TXN2" s="339"/>
      <c r="TXO2" s="339"/>
      <c r="TXP2" s="339"/>
      <c r="TXQ2" s="339"/>
      <c r="TXR2" s="339"/>
      <c r="TXS2" s="339"/>
      <c r="TXT2" s="339"/>
      <c r="TXU2" s="339"/>
      <c r="TXV2" s="339"/>
      <c r="TXW2" s="339"/>
      <c r="TXX2" s="339"/>
      <c r="TXY2" s="339"/>
      <c r="TXZ2" s="339"/>
      <c r="TYA2" s="339"/>
      <c r="TYB2" s="339"/>
      <c r="TYC2" s="339"/>
      <c r="TYD2" s="339"/>
      <c r="TYE2" s="339"/>
      <c r="TYF2" s="339"/>
      <c r="TYG2" s="339"/>
      <c r="TYH2" s="339"/>
      <c r="TYI2" s="339"/>
      <c r="TYJ2" s="339"/>
      <c r="TYK2" s="339"/>
      <c r="TYL2" s="339"/>
      <c r="TYM2" s="339"/>
      <c r="TYN2" s="339"/>
      <c r="TYO2" s="339"/>
      <c r="TYP2" s="339"/>
      <c r="TYQ2" s="339"/>
      <c r="TYR2" s="339"/>
      <c r="TYS2" s="339"/>
      <c r="TYT2" s="339"/>
      <c r="TYU2" s="339"/>
      <c r="TYV2" s="339"/>
      <c r="TYW2" s="339"/>
      <c r="TYX2" s="339"/>
      <c r="TYY2" s="339"/>
      <c r="TYZ2" s="339"/>
      <c r="TZA2" s="339"/>
      <c r="TZB2" s="339"/>
      <c r="TZC2" s="339"/>
      <c r="TZD2" s="339"/>
      <c r="TZE2" s="339"/>
      <c r="TZF2" s="339"/>
      <c r="TZG2" s="339"/>
      <c r="TZH2" s="339"/>
      <c r="TZI2" s="339"/>
      <c r="TZJ2" s="339"/>
      <c r="TZK2" s="339"/>
      <c r="TZL2" s="339"/>
      <c r="TZM2" s="339"/>
      <c r="TZN2" s="339"/>
      <c r="TZO2" s="339"/>
      <c r="TZP2" s="339"/>
      <c r="TZQ2" s="339"/>
      <c r="TZR2" s="339"/>
      <c r="TZS2" s="339"/>
      <c r="TZT2" s="339"/>
      <c r="TZU2" s="339"/>
      <c r="TZV2" s="339"/>
      <c r="TZW2" s="339"/>
      <c r="TZX2" s="339"/>
      <c r="TZY2" s="339"/>
      <c r="TZZ2" s="339"/>
      <c r="UAA2" s="339"/>
      <c r="UAB2" s="339"/>
      <c r="UAC2" s="339"/>
      <c r="UAD2" s="339"/>
      <c r="UAE2" s="339"/>
      <c r="UAF2" s="339"/>
      <c r="UAG2" s="339"/>
      <c r="UAH2" s="339"/>
      <c r="UAI2" s="339"/>
      <c r="UAJ2" s="339"/>
      <c r="UAK2" s="339"/>
      <c r="UAL2" s="339"/>
      <c r="UAM2" s="339"/>
      <c r="UAN2" s="339"/>
      <c r="UAO2" s="339"/>
      <c r="UAP2" s="339"/>
      <c r="UAQ2" s="339"/>
      <c r="UAR2" s="339"/>
      <c r="UAS2" s="339"/>
      <c r="UAT2" s="339"/>
      <c r="UAU2" s="339"/>
      <c r="UAV2" s="339"/>
      <c r="UAW2" s="339"/>
      <c r="UAX2" s="339"/>
      <c r="UAY2" s="339"/>
      <c r="UAZ2" s="339"/>
      <c r="UBA2" s="339"/>
      <c r="UBB2" s="339"/>
      <c r="UBC2" s="339"/>
      <c r="UBD2" s="339"/>
      <c r="UBE2" s="339"/>
      <c r="UBF2" s="339"/>
      <c r="UBG2" s="339"/>
      <c r="UBH2" s="339"/>
      <c r="UBI2" s="339"/>
      <c r="UBJ2" s="339"/>
      <c r="UBK2" s="339"/>
      <c r="UBL2" s="339"/>
      <c r="UBM2" s="339"/>
      <c r="UBN2" s="339"/>
      <c r="UBO2" s="339"/>
      <c r="UBP2" s="339"/>
      <c r="UBQ2" s="339"/>
      <c r="UBR2" s="339"/>
      <c r="UBS2" s="339"/>
      <c r="UBT2" s="339"/>
      <c r="UBU2" s="339"/>
      <c r="UBV2" s="339"/>
      <c r="UBW2" s="339"/>
      <c r="UBX2" s="339"/>
      <c r="UBY2" s="339"/>
      <c r="UBZ2" s="339"/>
      <c r="UCA2" s="339"/>
      <c r="UCB2" s="339"/>
      <c r="UCC2" s="339"/>
      <c r="UCD2" s="339"/>
      <c r="UCE2" s="339"/>
      <c r="UCF2" s="339"/>
      <c r="UCG2" s="339"/>
      <c r="UCH2" s="339"/>
      <c r="UCI2" s="339"/>
      <c r="UCJ2" s="339"/>
      <c r="UCK2" s="339"/>
      <c r="UCL2" s="339"/>
      <c r="UCM2" s="339"/>
      <c r="UCN2" s="339"/>
      <c r="UCO2" s="339"/>
      <c r="UCP2" s="339"/>
      <c r="UCQ2" s="339"/>
      <c r="UCR2" s="339"/>
      <c r="UCS2" s="339"/>
      <c r="UCT2" s="339"/>
      <c r="UCU2" s="339"/>
      <c r="UCV2" s="339"/>
      <c r="UCW2" s="339"/>
      <c r="UCX2" s="339"/>
      <c r="UCY2" s="339"/>
      <c r="UCZ2" s="339"/>
      <c r="UDA2" s="339"/>
      <c r="UDB2" s="339"/>
      <c r="UDC2" s="339"/>
      <c r="UDD2" s="339"/>
      <c r="UDE2" s="339"/>
      <c r="UDF2" s="339"/>
      <c r="UDG2" s="339"/>
      <c r="UDH2" s="339"/>
      <c r="UDI2" s="339"/>
      <c r="UDJ2" s="339"/>
      <c r="UDK2" s="339"/>
      <c r="UDL2" s="339"/>
      <c r="UDM2" s="339"/>
      <c r="UDN2" s="339"/>
      <c r="UDO2" s="339"/>
      <c r="UDP2" s="339"/>
      <c r="UDQ2" s="339"/>
      <c r="UDR2" s="339"/>
      <c r="UDS2" s="339"/>
      <c r="UDT2" s="339"/>
      <c r="UDU2" s="339"/>
      <c r="UDV2" s="339"/>
      <c r="UDW2" s="339"/>
      <c r="UDX2" s="339"/>
      <c r="UDY2" s="339"/>
      <c r="UDZ2" s="339"/>
      <c r="UEA2" s="339"/>
      <c r="UEB2" s="339"/>
      <c r="UEC2" s="339"/>
      <c r="UED2" s="339"/>
      <c r="UEE2" s="339"/>
      <c r="UEF2" s="339"/>
      <c r="UEG2" s="339"/>
      <c r="UEH2" s="339"/>
      <c r="UEI2" s="339"/>
      <c r="UEJ2" s="339"/>
      <c r="UEK2" s="339"/>
      <c r="UEL2" s="339"/>
      <c r="UEM2" s="339"/>
      <c r="UEN2" s="339"/>
      <c r="UEO2" s="339"/>
      <c r="UEP2" s="339"/>
      <c r="UEQ2" s="339"/>
      <c r="UER2" s="339"/>
      <c r="UES2" s="339"/>
      <c r="UET2" s="339"/>
      <c r="UEU2" s="339"/>
      <c r="UEV2" s="339"/>
      <c r="UEW2" s="339"/>
      <c r="UEX2" s="339"/>
      <c r="UEY2" s="339"/>
      <c r="UEZ2" s="339"/>
      <c r="UFA2" s="339"/>
      <c r="UFB2" s="339"/>
      <c r="UFC2" s="339"/>
      <c r="UFD2" s="339"/>
      <c r="UFE2" s="339"/>
      <c r="UFF2" s="339"/>
      <c r="UFG2" s="339"/>
      <c r="UFH2" s="339"/>
      <c r="UFI2" s="339"/>
      <c r="UFJ2" s="339"/>
      <c r="UFK2" s="339"/>
      <c r="UFL2" s="339"/>
      <c r="UFM2" s="339"/>
      <c r="UFN2" s="339"/>
      <c r="UFO2" s="339"/>
      <c r="UFP2" s="339"/>
      <c r="UFQ2" s="339"/>
      <c r="UFR2" s="339"/>
      <c r="UFS2" s="339"/>
      <c r="UFT2" s="339"/>
      <c r="UFU2" s="339"/>
      <c r="UFV2" s="339"/>
      <c r="UFW2" s="339"/>
      <c r="UFX2" s="339"/>
      <c r="UFY2" s="339"/>
      <c r="UFZ2" s="339"/>
      <c r="UGA2" s="339"/>
      <c r="UGB2" s="339"/>
      <c r="UGC2" s="339"/>
      <c r="UGD2" s="339"/>
      <c r="UGE2" s="339"/>
      <c r="UGF2" s="339"/>
      <c r="UGG2" s="339"/>
      <c r="UGH2" s="339"/>
      <c r="UGI2" s="339"/>
      <c r="UGJ2" s="339"/>
      <c r="UGK2" s="339"/>
      <c r="UGL2" s="339"/>
      <c r="UGM2" s="339"/>
      <c r="UGN2" s="339"/>
      <c r="UGO2" s="339"/>
      <c r="UGP2" s="339"/>
      <c r="UGQ2" s="339"/>
      <c r="UGR2" s="339"/>
      <c r="UGS2" s="339"/>
      <c r="UGT2" s="339"/>
      <c r="UGU2" s="339"/>
      <c r="UGV2" s="339"/>
      <c r="UGW2" s="339"/>
      <c r="UGX2" s="339"/>
      <c r="UGY2" s="339"/>
      <c r="UGZ2" s="339"/>
      <c r="UHA2" s="339"/>
      <c r="UHB2" s="339"/>
      <c r="UHC2" s="339"/>
      <c r="UHD2" s="339"/>
      <c r="UHE2" s="339"/>
      <c r="UHF2" s="339"/>
      <c r="UHG2" s="339"/>
      <c r="UHH2" s="339"/>
      <c r="UHI2" s="339"/>
      <c r="UHJ2" s="339"/>
      <c r="UHK2" s="339"/>
      <c r="UHL2" s="339"/>
      <c r="UHM2" s="339"/>
      <c r="UHN2" s="339"/>
      <c r="UHO2" s="339"/>
      <c r="UHP2" s="339"/>
      <c r="UHQ2" s="339"/>
      <c r="UHR2" s="339"/>
      <c r="UHS2" s="339"/>
      <c r="UHT2" s="339"/>
      <c r="UHU2" s="339"/>
      <c r="UHV2" s="339"/>
      <c r="UHW2" s="339"/>
      <c r="UHX2" s="339"/>
      <c r="UHY2" s="339"/>
      <c r="UHZ2" s="339"/>
      <c r="UIA2" s="339"/>
      <c r="UIB2" s="339"/>
      <c r="UIC2" s="339"/>
      <c r="UID2" s="339"/>
      <c r="UIE2" s="339"/>
      <c r="UIF2" s="339"/>
      <c r="UIG2" s="339"/>
      <c r="UIH2" s="339"/>
      <c r="UII2" s="339"/>
      <c r="UIJ2" s="339"/>
      <c r="UIK2" s="339"/>
      <c r="UIL2" s="339"/>
      <c r="UIM2" s="339"/>
      <c r="UIN2" s="339"/>
      <c r="UIO2" s="339"/>
      <c r="UIP2" s="339"/>
      <c r="UIQ2" s="339"/>
      <c r="UIR2" s="339"/>
      <c r="UIS2" s="339"/>
      <c r="UIT2" s="339"/>
      <c r="UIU2" s="339"/>
      <c r="UIV2" s="339"/>
      <c r="UIW2" s="339"/>
      <c r="UIX2" s="339"/>
      <c r="UIY2" s="339"/>
      <c r="UIZ2" s="339"/>
      <c r="UJA2" s="339"/>
      <c r="UJB2" s="339"/>
      <c r="UJC2" s="339"/>
      <c r="UJD2" s="339"/>
      <c r="UJE2" s="339"/>
      <c r="UJF2" s="339"/>
      <c r="UJG2" s="339"/>
      <c r="UJH2" s="339"/>
      <c r="UJI2" s="339"/>
      <c r="UJJ2" s="339"/>
      <c r="UJK2" s="339"/>
      <c r="UJL2" s="339"/>
      <c r="UJM2" s="339"/>
      <c r="UJN2" s="339"/>
      <c r="UJO2" s="339"/>
      <c r="UJP2" s="339"/>
      <c r="UJQ2" s="339"/>
      <c r="UJR2" s="339"/>
      <c r="UJS2" s="339"/>
      <c r="UJT2" s="339"/>
      <c r="UJU2" s="339"/>
      <c r="UJV2" s="339"/>
      <c r="UJW2" s="339"/>
      <c r="UJX2" s="339"/>
      <c r="UJY2" s="339"/>
      <c r="UJZ2" s="339"/>
      <c r="UKA2" s="339"/>
      <c r="UKB2" s="339"/>
      <c r="UKC2" s="339"/>
      <c r="UKD2" s="339"/>
      <c r="UKE2" s="339"/>
      <c r="UKF2" s="339"/>
      <c r="UKG2" s="339"/>
      <c r="UKH2" s="339"/>
      <c r="UKI2" s="339"/>
      <c r="UKJ2" s="339"/>
      <c r="UKK2" s="339"/>
      <c r="UKL2" s="339"/>
      <c r="UKM2" s="339"/>
      <c r="UKN2" s="339"/>
      <c r="UKO2" s="339"/>
      <c r="UKP2" s="339"/>
      <c r="UKQ2" s="339"/>
      <c r="UKR2" s="339"/>
      <c r="UKS2" s="339"/>
      <c r="UKT2" s="339"/>
      <c r="UKU2" s="339"/>
      <c r="UKV2" s="339"/>
      <c r="UKW2" s="339"/>
      <c r="UKX2" s="339"/>
      <c r="UKY2" s="339"/>
      <c r="UKZ2" s="339"/>
      <c r="ULA2" s="339"/>
      <c r="ULB2" s="339"/>
      <c r="ULC2" s="339"/>
      <c r="ULD2" s="339"/>
      <c r="ULE2" s="339"/>
      <c r="ULF2" s="339"/>
      <c r="ULG2" s="339"/>
      <c r="ULH2" s="339"/>
      <c r="ULI2" s="339"/>
      <c r="ULJ2" s="339"/>
      <c r="ULK2" s="339"/>
      <c r="ULL2" s="339"/>
      <c r="ULM2" s="339"/>
      <c r="ULN2" s="339"/>
      <c r="ULO2" s="339"/>
      <c r="ULP2" s="339"/>
      <c r="ULQ2" s="339"/>
      <c r="ULR2" s="339"/>
      <c r="ULS2" s="339"/>
      <c r="ULT2" s="339"/>
      <c r="ULU2" s="339"/>
      <c r="ULV2" s="339"/>
      <c r="ULW2" s="339"/>
      <c r="ULX2" s="339"/>
      <c r="ULY2" s="339"/>
      <c r="ULZ2" s="339"/>
      <c r="UMA2" s="339"/>
      <c r="UMB2" s="339"/>
      <c r="UMC2" s="339"/>
      <c r="UMD2" s="339"/>
      <c r="UME2" s="339"/>
      <c r="UMF2" s="339"/>
      <c r="UMG2" s="339"/>
      <c r="UMH2" s="339"/>
      <c r="UMI2" s="339"/>
      <c r="UMJ2" s="339"/>
      <c r="UMK2" s="339"/>
      <c r="UML2" s="339"/>
      <c r="UMM2" s="339"/>
      <c r="UMN2" s="339"/>
      <c r="UMO2" s="339"/>
      <c r="UMP2" s="339"/>
      <c r="UMQ2" s="339"/>
      <c r="UMR2" s="339"/>
      <c r="UMS2" s="339"/>
      <c r="UMT2" s="339"/>
      <c r="UMU2" s="339"/>
      <c r="UMV2" s="339"/>
      <c r="UMW2" s="339"/>
      <c r="UMX2" s="339"/>
      <c r="UMY2" s="339"/>
      <c r="UMZ2" s="339"/>
      <c r="UNA2" s="339"/>
      <c r="UNB2" s="339"/>
      <c r="UNC2" s="339"/>
      <c r="UND2" s="339"/>
      <c r="UNE2" s="339"/>
      <c r="UNF2" s="339"/>
      <c r="UNG2" s="339"/>
      <c r="UNH2" s="339"/>
      <c r="UNI2" s="339"/>
      <c r="UNJ2" s="339"/>
      <c r="UNK2" s="339"/>
      <c r="UNL2" s="339"/>
      <c r="UNM2" s="339"/>
      <c r="UNN2" s="339"/>
      <c r="UNO2" s="339"/>
      <c r="UNP2" s="339"/>
      <c r="UNQ2" s="339"/>
      <c r="UNR2" s="339"/>
      <c r="UNS2" s="339"/>
      <c r="UNT2" s="339"/>
      <c r="UNU2" s="339"/>
      <c r="UNV2" s="339"/>
      <c r="UNW2" s="339"/>
      <c r="UNX2" s="339"/>
      <c r="UNY2" s="339"/>
      <c r="UNZ2" s="339"/>
      <c r="UOA2" s="339"/>
      <c r="UOB2" s="339"/>
      <c r="UOC2" s="339"/>
      <c r="UOD2" s="339"/>
      <c r="UOE2" s="339"/>
      <c r="UOF2" s="339"/>
      <c r="UOG2" s="339"/>
      <c r="UOH2" s="339"/>
      <c r="UOI2" s="339"/>
      <c r="UOJ2" s="339"/>
      <c r="UOK2" s="339"/>
      <c r="UOL2" s="339"/>
      <c r="UOM2" s="339"/>
      <c r="UON2" s="339"/>
      <c r="UOO2" s="339"/>
      <c r="UOP2" s="339"/>
      <c r="UOQ2" s="339"/>
      <c r="UOR2" s="339"/>
      <c r="UOS2" s="339"/>
      <c r="UOT2" s="339"/>
      <c r="UOU2" s="339"/>
      <c r="UOV2" s="339"/>
      <c r="UOW2" s="339"/>
      <c r="UOX2" s="339"/>
      <c r="UOY2" s="339"/>
      <c r="UOZ2" s="339"/>
      <c r="UPA2" s="339"/>
      <c r="UPB2" s="339"/>
      <c r="UPC2" s="339"/>
      <c r="UPD2" s="339"/>
      <c r="UPE2" s="339"/>
      <c r="UPF2" s="339"/>
      <c r="UPG2" s="339"/>
      <c r="UPH2" s="339"/>
      <c r="UPI2" s="339"/>
      <c r="UPJ2" s="339"/>
      <c r="UPK2" s="339"/>
      <c r="UPL2" s="339"/>
      <c r="UPM2" s="339"/>
      <c r="UPN2" s="339"/>
      <c r="UPO2" s="339"/>
      <c r="UPP2" s="339"/>
      <c r="UPQ2" s="339"/>
      <c r="UPR2" s="339"/>
      <c r="UPS2" s="339"/>
      <c r="UPT2" s="339"/>
      <c r="UPU2" s="339"/>
      <c r="UPV2" s="339"/>
      <c r="UPW2" s="339"/>
      <c r="UPX2" s="339"/>
      <c r="UPY2" s="339"/>
      <c r="UPZ2" s="339"/>
      <c r="UQA2" s="339"/>
      <c r="UQB2" s="339"/>
      <c r="UQC2" s="339"/>
      <c r="UQD2" s="339"/>
      <c r="UQE2" s="339"/>
      <c r="UQF2" s="339"/>
      <c r="UQG2" s="339"/>
      <c r="UQH2" s="339"/>
      <c r="UQI2" s="339"/>
      <c r="UQJ2" s="339"/>
      <c r="UQK2" s="339"/>
      <c r="UQL2" s="339"/>
      <c r="UQM2" s="339"/>
      <c r="UQN2" s="339"/>
      <c r="UQO2" s="339"/>
      <c r="UQP2" s="339"/>
      <c r="UQQ2" s="339"/>
      <c r="UQR2" s="339"/>
      <c r="UQS2" s="339"/>
      <c r="UQT2" s="339"/>
      <c r="UQU2" s="339"/>
      <c r="UQV2" s="339"/>
      <c r="UQW2" s="339"/>
      <c r="UQX2" s="339"/>
      <c r="UQY2" s="339"/>
      <c r="UQZ2" s="339"/>
      <c r="URA2" s="339"/>
      <c r="URB2" s="339"/>
      <c r="URC2" s="339"/>
      <c r="URD2" s="339"/>
      <c r="URE2" s="339"/>
      <c r="URF2" s="339"/>
      <c r="URG2" s="339"/>
      <c r="URH2" s="339"/>
      <c r="URI2" s="339"/>
      <c r="URJ2" s="339"/>
      <c r="URK2" s="339"/>
      <c r="URL2" s="339"/>
      <c r="URM2" s="339"/>
      <c r="URN2" s="339"/>
      <c r="URO2" s="339"/>
      <c r="URP2" s="339"/>
      <c r="URQ2" s="339"/>
      <c r="URR2" s="339"/>
      <c r="URS2" s="339"/>
      <c r="URT2" s="339"/>
      <c r="URU2" s="339"/>
      <c r="URV2" s="339"/>
      <c r="URW2" s="339"/>
      <c r="URX2" s="339"/>
      <c r="URY2" s="339"/>
      <c r="URZ2" s="339"/>
      <c r="USA2" s="339"/>
      <c r="USB2" s="339"/>
      <c r="USC2" s="339"/>
      <c r="USD2" s="339"/>
      <c r="USE2" s="339"/>
      <c r="USF2" s="339"/>
      <c r="USG2" s="339"/>
      <c r="USH2" s="339"/>
      <c r="USI2" s="339"/>
      <c r="USJ2" s="339"/>
      <c r="USK2" s="339"/>
      <c r="USL2" s="339"/>
      <c r="USM2" s="339"/>
      <c r="USN2" s="339"/>
      <c r="USO2" s="339"/>
      <c r="USP2" s="339"/>
      <c r="USQ2" s="339"/>
      <c r="USR2" s="339"/>
      <c r="USS2" s="339"/>
      <c r="UST2" s="339"/>
      <c r="USU2" s="339"/>
      <c r="USV2" s="339"/>
      <c r="USW2" s="339"/>
      <c r="USX2" s="339"/>
      <c r="USY2" s="339"/>
      <c r="USZ2" s="339"/>
      <c r="UTA2" s="339"/>
      <c r="UTB2" s="339"/>
      <c r="UTC2" s="339"/>
      <c r="UTD2" s="339"/>
      <c r="UTE2" s="339"/>
      <c r="UTF2" s="339"/>
      <c r="UTG2" s="339"/>
      <c r="UTH2" s="339"/>
      <c r="UTI2" s="339"/>
      <c r="UTJ2" s="339"/>
      <c r="UTK2" s="339"/>
      <c r="UTL2" s="339"/>
      <c r="UTM2" s="339"/>
      <c r="UTN2" s="339"/>
      <c r="UTO2" s="339"/>
      <c r="UTP2" s="339"/>
      <c r="UTQ2" s="339"/>
      <c r="UTR2" s="339"/>
      <c r="UTS2" s="339"/>
      <c r="UTT2" s="339"/>
      <c r="UTU2" s="339"/>
      <c r="UTV2" s="339"/>
      <c r="UTW2" s="339"/>
      <c r="UTX2" s="339"/>
      <c r="UTY2" s="339"/>
      <c r="UTZ2" s="339"/>
      <c r="UUA2" s="339"/>
      <c r="UUB2" s="339"/>
      <c r="UUC2" s="339"/>
      <c r="UUD2" s="339"/>
      <c r="UUE2" s="339"/>
      <c r="UUF2" s="339"/>
      <c r="UUG2" s="339"/>
      <c r="UUH2" s="339"/>
      <c r="UUI2" s="339"/>
      <c r="UUJ2" s="339"/>
      <c r="UUK2" s="339"/>
      <c r="UUL2" s="339"/>
      <c r="UUM2" s="339"/>
      <c r="UUN2" s="339"/>
      <c r="UUO2" s="339"/>
      <c r="UUP2" s="339"/>
      <c r="UUQ2" s="339"/>
      <c r="UUR2" s="339"/>
      <c r="UUS2" s="339"/>
      <c r="UUT2" s="339"/>
      <c r="UUU2" s="339"/>
      <c r="UUV2" s="339"/>
      <c r="UUW2" s="339"/>
      <c r="UUX2" s="339"/>
      <c r="UUY2" s="339"/>
      <c r="UUZ2" s="339"/>
      <c r="UVA2" s="339"/>
      <c r="UVB2" s="339"/>
      <c r="UVC2" s="339"/>
      <c r="UVD2" s="339"/>
      <c r="UVE2" s="339"/>
      <c r="UVF2" s="339"/>
      <c r="UVG2" s="339"/>
      <c r="UVH2" s="339"/>
      <c r="UVI2" s="339"/>
      <c r="UVJ2" s="339"/>
      <c r="UVK2" s="339"/>
      <c r="UVL2" s="339"/>
      <c r="UVM2" s="339"/>
      <c r="UVN2" s="339"/>
      <c r="UVO2" s="339"/>
      <c r="UVP2" s="339"/>
      <c r="UVQ2" s="339"/>
      <c r="UVR2" s="339"/>
      <c r="UVS2" s="339"/>
      <c r="UVT2" s="339"/>
      <c r="UVU2" s="339"/>
      <c r="UVV2" s="339"/>
      <c r="UVW2" s="339"/>
      <c r="UVX2" s="339"/>
      <c r="UVY2" s="339"/>
      <c r="UVZ2" s="339"/>
      <c r="UWA2" s="339"/>
      <c r="UWB2" s="339"/>
      <c r="UWC2" s="339"/>
      <c r="UWD2" s="339"/>
      <c r="UWE2" s="339"/>
      <c r="UWF2" s="339"/>
      <c r="UWG2" s="339"/>
      <c r="UWH2" s="339"/>
      <c r="UWI2" s="339"/>
      <c r="UWJ2" s="339"/>
      <c r="UWK2" s="339"/>
      <c r="UWL2" s="339"/>
      <c r="UWM2" s="339"/>
      <c r="UWN2" s="339"/>
      <c r="UWO2" s="339"/>
      <c r="UWP2" s="339"/>
      <c r="UWQ2" s="339"/>
      <c r="UWR2" s="339"/>
      <c r="UWS2" s="339"/>
      <c r="UWT2" s="339"/>
      <c r="UWU2" s="339"/>
      <c r="UWV2" s="339"/>
      <c r="UWW2" s="339"/>
      <c r="UWX2" s="339"/>
      <c r="UWY2" s="339"/>
      <c r="UWZ2" s="339"/>
      <c r="UXA2" s="339"/>
      <c r="UXB2" s="339"/>
      <c r="UXC2" s="339"/>
      <c r="UXD2" s="339"/>
      <c r="UXE2" s="339"/>
      <c r="UXF2" s="339"/>
      <c r="UXG2" s="339"/>
      <c r="UXH2" s="339"/>
      <c r="UXI2" s="339"/>
      <c r="UXJ2" s="339"/>
      <c r="UXK2" s="339"/>
      <c r="UXL2" s="339"/>
      <c r="UXM2" s="339"/>
      <c r="UXN2" s="339"/>
      <c r="UXO2" s="339"/>
      <c r="UXP2" s="339"/>
      <c r="UXQ2" s="339"/>
      <c r="UXR2" s="339"/>
      <c r="UXS2" s="339"/>
      <c r="UXT2" s="339"/>
      <c r="UXU2" s="339"/>
      <c r="UXV2" s="339"/>
      <c r="UXW2" s="339"/>
      <c r="UXX2" s="339"/>
      <c r="UXY2" s="339"/>
      <c r="UXZ2" s="339"/>
      <c r="UYA2" s="339"/>
      <c r="UYB2" s="339"/>
      <c r="UYC2" s="339"/>
      <c r="UYD2" s="339"/>
      <c r="UYE2" s="339"/>
      <c r="UYF2" s="339"/>
      <c r="UYG2" s="339"/>
      <c r="UYH2" s="339"/>
      <c r="UYI2" s="339"/>
      <c r="UYJ2" s="339"/>
      <c r="UYK2" s="339"/>
      <c r="UYL2" s="339"/>
      <c r="UYM2" s="339"/>
      <c r="UYN2" s="339"/>
      <c r="UYO2" s="339"/>
      <c r="UYP2" s="339"/>
      <c r="UYQ2" s="339"/>
      <c r="UYR2" s="339"/>
      <c r="UYS2" s="339"/>
      <c r="UYT2" s="339"/>
      <c r="UYU2" s="339"/>
      <c r="UYV2" s="339"/>
      <c r="UYW2" s="339"/>
      <c r="UYX2" s="339"/>
      <c r="UYY2" s="339"/>
      <c r="UYZ2" s="339"/>
      <c r="UZA2" s="339"/>
      <c r="UZB2" s="339"/>
      <c r="UZC2" s="339"/>
      <c r="UZD2" s="339"/>
      <c r="UZE2" s="339"/>
      <c r="UZF2" s="339"/>
      <c r="UZG2" s="339"/>
      <c r="UZH2" s="339"/>
      <c r="UZI2" s="339"/>
      <c r="UZJ2" s="339"/>
      <c r="UZK2" s="339"/>
      <c r="UZL2" s="339"/>
      <c r="UZM2" s="339"/>
      <c r="UZN2" s="339"/>
      <c r="UZO2" s="339"/>
      <c r="UZP2" s="339"/>
      <c r="UZQ2" s="339"/>
      <c r="UZR2" s="339"/>
      <c r="UZS2" s="339"/>
      <c r="UZT2" s="339"/>
      <c r="UZU2" s="339"/>
      <c r="UZV2" s="339"/>
      <c r="UZW2" s="339"/>
      <c r="UZX2" s="339"/>
      <c r="UZY2" s="339"/>
      <c r="UZZ2" s="339"/>
      <c r="VAA2" s="339"/>
      <c r="VAB2" s="339"/>
      <c r="VAC2" s="339"/>
      <c r="VAD2" s="339"/>
      <c r="VAE2" s="339"/>
      <c r="VAF2" s="339"/>
      <c r="VAG2" s="339"/>
      <c r="VAH2" s="339"/>
      <c r="VAI2" s="339"/>
      <c r="VAJ2" s="339"/>
      <c r="VAK2" s="339"/>
      <c r="VAL2" s="339"/>
      <c r="VAM2" s="339"/>
      <c r="VAN2" s="339"/>
      <c r="VAO2" s="339"/>
      <c r="VAP2" s="339"/>
      <c r="VAQ2" s="339"/>
      <c r="VAR2" s="339"/>
      <c r="VAS2" s="339"/>
      <c r="VAT2" s="339"/>
      <c r="VAU2" s="339"/>
      <c r="VAV2" s="339"/>
      <c r="VAW2" s="339"/>
      <c r="VAX2" s="339"/>
      <c r="VAY2" s="339"/>
      <c r="VAZ2" s="339"/>
      <c r="VBA2" s="339"/>
      <c r="VBB2" s="339"/>
      <c r="VBC2" s="339"/>
      <c r="VBD2" s="339"/>
      <c r="VBE2" s="339"/>
      <c r="VBF2" s="339"/>
      <c r="VBG2" s="339"/>
      <c r="VBH2" s="339"/>
      <c r="VBI2" s="339"/>
      <c r="VBJ2" s="339"/>
      <c r="VBK2" s="339"/>
      <c r="VBL2" s="339"/>
      <c r="VBM2" s="339"/>
      <c r="VBN2" s="339"/>
      <c r="VBO2" s="339"/>
      <c r="VBP2" s="339"/>
      <c r="VBQ2" s="339"/>
      <c r="VBR2" s="339"/>
      <c r="VBS2" s="339"/>
      <c r="VBT2" s="339"/>
      <c r="VBU2" s="339"/>
      <c r="VBV2" s="339"/>
      <c r="VBW2" s="339"/>
      <c r="VBX2" s="339"/>
      <c r="VBY2" s="339"/>
      <c r="VBZ2" s="339"/>
      <c r="VCA2" s="339"/>
      <c r="VCB2" s="339"/>
      <c r="VCC2" s="339"/>
      <c r="VCD2" s="339"/>
      <c r="VCE2" s="339"/>
      <c r="VCF2" s="339"/>
      <c r="VCG2" s="339"/>
      <c r="VCH2" s="339"/>
      <c r="VCI2" s="339"/>
      <c r="VCJ2" s="339"/>
      <c r="VCK2" s="339"/>
      <c r="VCL2" s="339"/>
      <c r="VCM2" s="339"/>
      <c r="VCN2" s="339"/>
      <c r="VCO2" s="339"/>
      <c r="VCP2" s="339"/>
      <c r="VCQ2" s="339"/>
      <c r="VCR2" s="339"/>
      <c r="VCS2" s="339"/>
      <c r="VCT2" s="339"/>
      <c r="VCU2" s="339"/>
      <c r="VCV2" s="339"/>
      <c r="VCW2" s="339"/>
      <c r="VCX2" s="339"/>
      <c r="VCY2" s="339"/>
      <c r="VCZ2" s="339"/>
      <c r="VDA2" s="339"/>
      <c r="VDB2" s="339"/>
      <c r="VDC2" s="339"/>
      <c r="VDD2" s="339"/>
      <c r="VDE2" s="339"/>
      <c r="VDF2" s="339"/>
      <c r="VDG2" s="339"/>
      <c r="VDH2" s="339"/>
      <c r="VDI2" s="339"/>
      <c r="VDJ2" s="339"/>
      <c r="VDK2" s="339"/>
      <c r="VDL2" s="339"/>
      <c r="VDM2" s="339"/>
      <c r="VDN2" s="339"/>
      <c r="VDO2" s="339"/>
      <c r="VDP2" s="339"/>
      <c r="VDQ2" s="339"/>
      <c r="VDR2" s="339"/>
      <c r="VDS2" s="339"/>
      <c r="VDT2" s="339"/>
      <c r="VDU2" s="339"/>
      <c r="VDV2" s="339"/>
      <c r="VDW2" s="339"/>
      <c r="VDX2" s="339"/>
      <c r="VDY2" s="339"/>
      <c r="VDZ2" s="339"/>
      <c r="VEA2" s="339"/>
      <c r="VEB2" s="339"/>
      <c r="VEC2" s="339"/>
      <c r="VED2" s="339"/>
      <c r="VEE2" s="339"/>
      <c r="VEF2" s="339"/>
      <c r="VEG2" s="339"/>
      <c r="VEH2" s="339"/>
      <c r="VEI2" s="339"/>
      <c r="VEJ2" s="339"/>
      <c r="VEK2" s="339"/>
      <c r="VEL2" s="339"/>
      <c r="VEM2" s="339"/>
      <c r="VEN2" s="339"/>
      <c r="VEO2" s="339"/>
      <c r="VEP2" s="339"/>
      <c r="VEQ2" s="339"/>
      <c r="VER2" s="339"/>
      <c r="VES2" s="339"/>
      <c r="VET2" s="339"/>
      <c r="VEU2" s="339"/>
      <c r="VEV2" s="339"/>
      <c r="VEW2" s="339"/>
      <c r="VEX2" s="339"/>
      <c r="VEY2" s="339"/>
      <c r="VEZ2" s="339"/>
      <c r="VFA2" s="339"/>
      <c r="VFB2" s="339"/>
      <c r="VFC2" s="339"/>
      <c r="VFD2" s="339"/>
      <c r="VFE2" s="339"/>
      <c r="VFF2" s="339"/>
      <c r="VFG2" s="339"/>
      <c r="VFH2" s="339"/>
      <c r="VFI2" s="339"/>
      <c r="VFJ2" s="339"/>
      <c r="VFK2" s="339"/>
      <c r="VFL2" s="339"/>
      <c r="VFM2" s="339"/>
      <c r="VFN2" s="339"/>
      <c r="VFO2" s="339"/>
      <c r="VFP2" s="339"/>
      <c r="VFQ2" s="339"/>
      <c r="VFR2" s="339"/>
      <c r="VFS2" s="339"/>
      <c r="VFT2" s="339"/>
      <c r="VFU2" s="339"/>
      <c r="VFV2" s="339"/>
      <c r="VFW2" s="339"/>
      <c r="VFX2" s="339"/>
      <c r="VFY2" s="339"/>
      <c r="VFZ2" s="339"/>
      <c r="VGA2" s="339"/>
      <c r="VGB2" s="339"/>
      <c r="VGC2" s="339"/>
      <c r="VGD2" s="339"/>
      <c r="VGE2" s="339"/>
      <c r="VGF2" s="339"/>
      <c r="VGG2" s="339"/>
      <c r="VGH2" s="339"/>
      <c r="VGI2" s="339"/>
      <c r="VGJ2" s="339"/>
      <c r="VGK2" s="339"/>
      <c r="VGL2" s="339"/>
      <c r="VGM2" s="339"/>
      <c r="VGN2" s="339"/>
      <c r="VGO2" s="339"/>
      <c r="VGP2" s="339"/>
      <c r="VGQ2" s="339"/>
      <c r="VGR2" s="339"/>
      <c r="VGS2" s="339"/>
      <c r="VGT2" s="339"/>
      <c r="VGU2" s="339"/>
      <c r="VGV2" s="339"/>
      <c r="VGW2" s="339"/>
      <c r="VGX2" s="339"/>
      <c r="VGY2" s="339"/>
      <c r="VGZ2" s="339"/>
      <c r="VHA2" s="339"/>
      <c r="VHB2" s="339"/>
      <c r="VHC2" s="339"/>
      <c r="VHD2" s="339"/>
      <c r="VHE2" s="339"/>
      <c r="VHF2" s="339"/>
      <c r="VHG2" s="339"/>
      <c r="VHH2" s="339"/>
      <c r="VHI2" s="339"/>
      <c r="VHJ2" s="339"/>
      <c r="VHK2" s="339"/>
      <c r="VHL2" s="339"/>
      <c r="VHM2" s="339"/>
      <c r="VHN2" s="339"/>
      <c r="VHO2" s="339"/>
      <c r="VHP2" s="339"/>
      <c r="VHQ2" s="339"/>
      <c r="VHR2" s="339"/>
      <c r="VHS2" s="339"/>
      <c r="VHT2" s="339"/>
      <c r="VHU2" s="339"/>
      <c r="VHV2" s="339"/>
      <c r="VHW2" s="339"/>
      <c r="VHX2" s="339"/>
      <c r="VHY2" s="339"/>
      <c r="VHZ2" s="339"/>
      <c r="VIA2" s="339"/>
      <c r="VIB2" s="339"/>
      <c r="VIC2" s="339"/>
      <c r="VID2" s="339"/>
      <c r="VIE2" s="339"/>
      <c r="VIF2" s="339"/>
      <c r="VIG2" s="339"/>
      <c r="VIH2" s="339"/>
      <c r="VII2" s="339"/>
      <c r="VIJ2" s="339"/>
      <c r="VIK2" s="339"/>
      <c r="VIL2" s="339"/>
      <c r="VIM2" s="339"/>
      <c r="VIN2" s="339"/>
      <c r="VIO2" s="339"/>
      <c r="VIP2" s="339"/>
      <c r="VIQ2" s="339"/>
      <c r="VIR2" s="339"/>
      <c r="VIS2" s="339"/>
      <c r="VIT2" s="339"/>
      <c r="VIU2" s="339"/>
      <c r="VIV2" s="339"/>
      <c r="VIW2" s="339"/>
      <c r="VIX2" s="339"/>
      <c r="VIY2" s="339"/>
      <c r="VIZ2" s="339"/>
      <c r="VJA2" s="339"/>
      <c r="VJB2" s="339"/>
      <c r="VJC2" s="339"/>
      <c r="VJD2" s="339"/>
      <c r="VJE2" s="339"/>
      <c r="VJF2" s="339"/>
      <c r="VJG2" s="339"/>
      <c r="VJH2" s="339"/>
      <c r="VJI2" s="339"/>
      <c r="VJJ2" s="339"/>
      <c r="VJK2" s="339"/>
      <c r="VJL2" s="339"/>
      <c r="VJM2" s="339"/>
      <c r="VJN2" s="339"/>
      <c r="VJO2" s="339"/>
      <c r="VJP2" s="339"/>
      <c r="VJQ2" s="339"/>
      <c r="VJR2" s="339"/>
      <c r="VJS2" s="339"/>
      <c r="VJT2" s="339"/>
      <c r="VJU2" s="339"/>
      <c r="VJV2" s="339"/>
      <c r="VJW2" s="339"/>
      <c r="VJX2" s="339"/>
      <c r="VJY2" s="339"/>
      <c r="VJZ2" s="339"/>
      <c r="VKA2" s="339"/>
      <c r="VKB2" s="339"/>
      <c r="VKC2" s="339"/>
      <c r="VKD2" s="339"/>
      <c r="VKE2" s="339"/>
      <c r="VKF2" s="339"/>
      <c r="VKG2" s="339"/>
      <c r="VKH2" s="339"/>
      <c r="VKI2" s="339"/>
      <c r="VKJ2" s="339"/>
      <c r="VKK2" s="339"/>
      <c r="VKL2" s="339"/>
      <c r="VKM2" s="339"/>
      <c r="VKN2" s="339"/>
      <c r="VKO2" s="339"/>
      <c r="VKP2" s="339"/>
      <c r="VKQ2" s="339"/>
      <c r="VKR2" s="339"/>
      <c r="VKS2" s="339"/>
      <c r="VKT2" s="339"/>
      <c r="VKU2" s="339"/>
      <c r="VKV2" s="339"/>
      <c r="VKW2" s="339"/>
      <c r="VKX2" s="339"/>
      <c r="VKY2" s="339"/>
      <c r="VKZ2" s="339"/>
      <c r="VLA2" s="339"/>
      <c r="VLB2" s="339"/>
      <c r="VLC2" s="339"/>
      <c r="VLD2" s="339"/>
      <c r="VLE2" s="339"/>
      <c r="VLF2" s="339"/>
      <c r="VLG2" s="339"/>
      <c r="VLH2" s="339"/>
      <c r="VLI2" s="339"/>
      <c r="VLJ2" s="339"/>
      <c r="VLK2" s="339"/>
      <c r="VLL2" s="339"/>
      <c r="VLM2" s="339"/>
      <c r="VLN2" s="339"/>
      <c r="VLO2" s="339"/>
      <c r="VLP2" s="339"/>
      <c r="VLQ2" s="339"/>
      <c r="VLR2" s="339"/>
      <c r="VLS2" s="339"/>
      <c r="VLT2" s="339"/>
      <c r="VLU2" s="339"/>
      <c r="VLV2" s="339"/>
      <c r="VLW2" s="339"/>
      <c r="VLX2" s="339"/>
      <c r="VLY2" s="339"/>
      <c r="VLZ2" s="339"/>
      <c r="VMA2" s="339"/>
      <c r="VMB2" s="339"/>
      <c r="VMC2" s="339"/>
      <c r="VMD2" s="339"/>
      <c r="VME2" s="339"/>
      <c r="VMF2" s="339"/>
      <c r="VMG2" s="339"/>
      <c r="VMH2" s="339"/>
      <c r="VMI2" s="339"/>
      <c r="VMJ2" s="339"/>
      <c r="VMK2" s="339"/>
      <c r="VML2" s="339"/>
      <c r="VMM2" s="339"/>
      <c r="VMN2" s="339"/>
      <c r="VMO2" s="339"/>
      <c r="VMP2" s="339"/>
      <c r="VMQ2" s="339"/>
      <c r="VMR2" s="339"/>
      <c r="VMS2" s="339"/>
      <c r="VMT2" s="339"/>
      <c r="VMU2" s="339"/>
      <c r="VMV2" s="339"/>
      <c r="VMW2" s="339"/>
      <c r="VMX2" s="339"/>
      <c r="VMY2" s="339"/>
      <c r="VMZ2" s="339"/>
      <c r="VNA2" s="339"/>
      <c r="VNB2" s="339"/>
      <c r="VNC2" s="339"/>
      <c r="VND2" s="339"/>
      <c r="VNE2" s="339"/>
      <c r="VNF2" s="339"/>
      <c r="VNG2" s="339"/>
      <c r="VNH2" s="339"/>
      <c r="VNI2" s="339"/>
      <c r="VNJ2" s="339"/>
      <c r="VNK2" s="339"/>
      <c r="VNL2" s="339"/>
      <c r="VNM2" s="339"/>
      <c r="VNN2" s="339"/>
      <c r="VNO2" s="339"/>
      <c r="VNP2" s="339"/>
      <c r="VNQ2" s="339"/>
      <c r="VNR2" s="339"/>
      <c r="VNS2" s="339"/>
      <c r="VNT2" s="339"/>
      <c r="VNU2" s="339"/>
      <c r="VNV2" s="339"/>
      <c r="VNW2" s="339"/>
      <c r="VNX2" s="339"/>
      <c r="VNY2" s="339"/>
      <c r="VNZ2" s="339"/>
      <c r="VOA2" s="339"/>
      <c r="VOB2" s="339"/>
      <c r="VOC2" s="339"/>
      <c r="VOD2" s="339"/>
      <c r="VOE2" s="339"/>
      <c r="VOF2" s="339"/>
      <c r="VOG2" s="339"/>
      <c r="VOH2" s="339"/>
      <c r="VOI2" s="339"/>
      <c r="VOJ2" s="339"/>
      <c r="VOK2" s="339"/>
      <c r="VOL2" s="339"/>
      <c r="VOM2" s="339"/>
      <c r="VON2" s="339"/>
      <c r="VOO2" s="339"/>
      <c r="VOP2" s="339"/>
      <c r="VOQ2" s="339"/>
      <c r="VOR2" s="339"/>
      <c r="VOS2" s="339"/>
      <c r="VOT2" s="339"/>
      <c r="VOU2" s="339"/>
      <c r="VOV2" s="339"/>
      <c r="VOW2" s="339"/>
      <c r="VOX2" s="339"/>
      <c r="VOY2" s="339"/>
      <c r="VOZ2" s="339"/>
      <c r="VPA2" s="339"/>
      <c r="VPB2" s="339"/>
      <c r="VPC2" s="339"/>
      <c r="VPD2" s="339"/>
      <c r="VPE2" s="339"/>
      <c r="VPF2" s="339"/>
      <c r="VPG2" s="339"/>
      <c r="VPH2" s="339"/>
      <c r="VPI2" s="339"/>
      <c r="VPJ2" s="339"/>
      <c r="VPK2" s="339"/>
      <c r="VPL2" s="339"/>
      <c r="VPM2" s="339"/>
      <c r="VPN2" s="339"/>
      <c r="VPO2" s="339"/>
      <c r="VPP2" s="339"/>
      <c r="VPQ2" s="339"/>
      <c r="VPR2" s="339"/>
      <c r="VPS2" s="339"/>
      <c r="VPT2" s="339"/>
      <c r="VPU2" s="339"/>
      <c r="VPV2" s="339"/>
      <c r="VPW2" s="339"/>
      <c r="VPX2" s="339"/>
      <c r="VPY2" s="339"/>
      <c r="VPZ2" s="339"/>
      <c r="VQA2" s="339"/>
      <c r="VQB2" s="339"/>
      <c r="VQC2" s="339"/>
      <c r="VQD2" s="339"/>
      <c r="VQE2" s="339"/>
      <c r="VQF2" s="339"/>
      <c r="VQG2" s="339"/>
      <c r="VQH2" s="339"/>
      <c r="VQI2" s="339"/>
      <c r="VQJ2" s="339"/>
      <c r="VQK2" s="339"/>
      <c r="VQL2" s="339"/>
      <c r="VQM2" s="339"/>
      <c r="VQN2" s="339"/>
      <c r="VQO2" s="339"/>
      <c r="VQP2" s="339"/>
      <c r="VQQ2" s="339"/>
      <c r="VQR2" s="339"/>
      <c r="VQS2" s="339"/>
      <c r="VQT2" s="339"/>
      <c r="VQU2" s="339"/>
      <c r="VQV2" s="339"/>
      <c r="VQW2" s="339"/>
      <c r="VQX2" s="339"/>
      <c r="VQY2" s="339"/>
      <c r="VQZ2" s="339"/>
      <c r="VRA2" s="339"/>
      <c r="VRB2" s="339"/>
      <c r="VRC2" s="339"/>
      <c r="VRD2" s="339"/>
      <c r="VRE2" s="339"/>
      <c r="VRF2" s="339"/>
      <c r="VRG2" s="339"/>
      <c r="VRH2" s="339"/>
      <c r="VRI2" s="339"/>
      <c r="VRJ2" s="339"/>
      <c r="VRK2" s="339"/>
      <c r="VRL2" s="339"/>
      <c r="VRM2" s="339"/>
      <c r="VRN2" s="339"/>
      <c r="VRO2" s="339"/>
      <c r="VRP2" s="339"/>
      <c r="VRQ2" s="339"/>
      <c r="VRR2" s="339"/>
      <c r="VRS2" s="339"/>
      <c r="VRT2" s="339"/>
      <c r="VRU2" s="339"/>
      <c r="VRV2" s="339"/>
      <c r="VRW2" s="339"/>
      <c r="VRX2" s="339"/>
      <c r="VRY2" s="339"/>
      <c r="VRZ2" s="339"/>
      <c r="VSA2" s="339"/>
      <c r="VSB2" s="339"/>
      <c r="VSC2" s="339"/>
      <c r="VSD2" s="339"/>
      <c r="VSE2" s="339"/>
      <c r="VSF2" s="339"/>
      <c r="VSG2" s="339"/>
      <c r="VSH2" s="339"/>
      <c r="VSI2" s="339"/>
      <c r="VSJ2" s="339"/>
      <c r="VSK2" s="339"/>
      <c r="VSL2" s="339"/>
      <c r="VSM2" s="339"/>
      <c r="VSN2" s="339"/>
      <c r="VSO2" s="339"/>
      <c r="VSP2" s="339"/>
      <c r="VSQ2" s="339"/>
      <c r="VSR2" s="339"/>
      <c r="VSS2" s="339"/>
      <c r="VST2" s="339"/>
      <c r="VSU2" s="339"/>
      <c r="VSV2" s="339"/>
      <c r="VSW2" s="339"/>
      <c r="VSX2" s="339"/>
      <c r="VSY2" s="339"/>
      <c r="VSZ2" s="339"/>
      <c r="VTA2" s="339"/>
      <c r="VTB2" s="339"/>
      <c r="VTC2" s="339"/>
      <c r="VTD2" s="339"/>
      <c r="VTE2" s="339"/>
      <c r="VTF2" s="339"/>
      <c r="VTG2" s="339"/>
      <c r="VTH2" s="339"/>
      <c r="VTI2" s="339"/>
      <c r="VTJ2" s="339"/>
      <c r="VTK2" s="339"/>
      <c r="VTL2" s="339"/>
      <c r="VTM2" s="339"/>
      <c r="VTN2" s="339"/>
      <c r="VTO2" s="339"/>
      <c r="VTP2" s="339"/>
      <c r="VTQ2" s="339"/>
      <c r="VTR2" s="339"/>
      <c r="VTS2" s="339"/>
      <c r="VTT2" s="339"/>
      <c r="VTU2" s="339"/>
      <c r="VTV2" s="339"/>
      <c r="VTW2" s="339"/>
      <c r="VTX2" s="339"/>
      <c r="VTY2" s="339"/>
      <c r="VTZ2" s="339"/>
      <c r="VUA2" s="339"/>
      <c r="VUB2" s="339"/>
      <c r="VUC2" s="339"/>
      <c r="VUD2" s="339"/>
      <c r="VUE2" s="339"/>
      <c r="VUF2" s="339"/>
      <c r="VUG2" s="339"/>
      <c r="VUH2" s="339"/>
      <c r="VUI2" s="339"/>
      <c r="VUJ2" s="339"/>
      <c r="VUK2" s="339"/>
      <c r="VUL2" s="339"/>
      <c r="VUM2" s="339"/>
      <c r="VUN2" s="339"/>
      <c r="VUO2" s="339"/>
      <c r="VUP2" s="339"/>
      <c r="VUQ2" s="339"/>
      <c r="VUR2" s="339"/>
      <c r="VUS2" s="339"/>
      <c r="VUT2" s="339"/>
      <c r="VUU2" s="339"/>
      <c r="VUV2" s="339"/>
      <c r="VUW2" s="339"/>
      <c r="VUX2" s="339"/>
      <c r="VUY2" s="339"/>
      <c r="VUZ2" s="339"/>
      <c r="VVA2" s="339"/>
      <c r="VVB2" s="339"/>
      <c r="VVC2" s="339"/>
      <c r="VVD2" s="339"/>
      <c r="VVE2" s="339"/>
      <c r="VVF2" s="339"/>
      <c r="VVG2" s="339"/>
      <c r="VVH2" s="339"/>
      <c r="VVI2" s="339"/>
      <c r="VVJ2" s="339"/>
      <c r="VVK2" s="339"/>
      <c r="VVL2" s="339"/>
      <c r="VVM2" s="339"/>
      <c r="VVN2" s="339"/>
      <c r="VVO2" s="339"/>
      <c r="VVP2" s="339"/>
      <c r="VVQ2" s="339"/>
      <c r="VVR2" s="339"/>
      <c r="VVS2" s="339"/>
      <c r="VVT2" s="339"/>
      <c r="VVU2" s="339"/>
      <c r="VVV2" s="339"/>
      <c r="VVW2" s="339"/>
      <c r="VVX2" s="339"/>
      <c r="VVY2" s="339"/>
      <c r="VVZ2" s="339"/>
      <c r="VWA2" s="339"/>
      <c r="VWB2" s="339"/>
      <c r="VWC2" s="339"/>
      <c r="VWD2" s="339"/>
      <c r="VWE2" s="339"/>
      <c r="VWF2" s="339"/>
      <c r="VWG2" s="339"/>
      <c r="VWH2" s="339"/>
      <c r="VWI2" s="339"/>
      <c r="VWJ2" s="339"/>
      <c r="VWK2" s="339"/>
      <c r="VWL2" s="339"/>
      <c r="VWM2" s="339"/>
      <c r="VWN2" s="339"/>
      <c r="VWO2" s="339"/>
      <c r="VWP2" s="339"/>
      <c r="VWQ2" s="339"/>
      <c r="VWR2" s="339"/>
      <c r="VWS2" s="339"/>
      <c r="VWT2" s="339"/>
      <c r="VWU2" s="339"/>
      <c r="VWV2" s="339"/>
      <c r="VWW2" s="339"/>
      <c r="VWX2" s="339"/>
      <c r="VWY2" s="339"/>
      <c r="VWZ2" s="339"/>
      <c r="VXA2" s="339"/>
      <c r="VXB2" s="339"/>
      <c r="VXC2" s="339"/>
      <c r="VXD2" s="339"/>
      <c r="VXE2" s="339"/>
      <c r="VXF2" s="339"/>
      <c r="VXG2" s="339"/>
      <c r="VXH2" s="339"/>
      <c r="VXI2" s="339"/>
      <c r="VXJ2" s="339"/>
      <c r="VXK2" s="339"/>
      <c r="VXL2" s="339"/>
      <c r="VXM2" s="339"/>
      <c r="VXN2" s="339"/>
      <c r="VXO2" s="339"/>
      <c r="VXP2" s="339"/>
      <c r="VXQ2" s="339"/>
      <c r="VXR2" s="339"/>
      <c r="VXS2" s="339"/>
      <c r="VXT2" s="339"/>
      <c r="VXU2" s="339"/>
      <c r="VXV2" s="339"/>
      <c r="VXW2" s="339"/>
      <c r="VXX2" s="339"/>
      <c r="VXY2" s="339"/>
      <c r="VXZ2" s="339"/>
      <c r="VYA2" s="339"/>
      <c r="VYB2" s="339"/>
      <c r="VYC2" s="339"/>
      <c r="VYD2" s="339"/>
      <c r="VYE2" s="339"/>
      <c r="VYF2" s="339"/>
      <c r="VYG2" s="339"/>
      <c r="VYH2" s="339"/>
      <c r="VYI2" s="339"/>
      <c r="VYJ2" s="339"/>
      <c r="VYK2" s="339"/>
      <c r="VYL2" s="339"/>
      <c r="VYM2" s="339"/>
      <c r="VYN2" s="339"/>
      <c r="VYO2" s="339"/>
      <c r="VYP2" s="339"/>
      <c r="VYQ2" s="339"/>
      <c r="VYR2" s="339"/>
      <c r="VYS2" s="339"/>
      <c r="VYT2" s="339"/>
      <c r="VYU2" s="339"/>
      <c r="VYV2" s="339"/>
      <c r="VYW2" s="339"/>
      <c r="VYX2" s="339"/>
      <c r="VYY2" s="339"/>
      <c r="VYZ2" s="339"/>
      <c r="VZA2" s="339"/>
      <c r="VZB2" s="339"/>
      <c r="VZC2" s="339"/>
      <c r="VZD2" s="339"/>
      <c r="VZE2" s="339"/>
      <c r="VZF2" s="339"/>
      <c r="VZG2" s="339"/>
      <c r="VZH2" s="339"/>
      <c r="VZI2" s="339"/>
      <c r="VZJ2" s="339"/>
      <c r="VZK2" s="339"/>
      <c r="VZL2" s="339"/>
      <c r="VZM2" s="339"/>
      <c r="VZN2" s="339"/>
      <c r="VZO2" s="339"/>
      <c r="VZP2" s="339"/>
      <c r="VZQ2" s="339"/>
      <c r="VZR2" s="339"/>
      <c r="VZS2" s="339"/>
      <c r="VZT2" s="339"/>
      <c r="VZU2" s="339"/>
      <c r="VZV2" s="339"/>
      <c r="VZW2" s="339"/>
      <c r="VZX2" s="339"/>
      <c r="VZY2" s="339"/>
      <c r="VZZ2" s="339"/>
      <c r="WAA2" s="339"/>
      <c r="WAB2" s="339"/>
      <c r="WAC2" s="339"/>
      <c r="WAD2" s="339"/>
      <c r="WAE2" s="339"/>
      <c r="WAF2" s="339"/>
      <c r="WAG2" s="339"/>
      <c r="WAH2" s="339"/>
      <c r="WAI2" s="339"/>
      <c r="WAJ2" s="339"/>
      <c r="WAK2" s="339"/>
      <c r="WAL2" s="339"/>
      <c r="WAM2" s="339"/>
      <c r="WAN2" s="339"/>
      <c r="WAO2" s="339"/>
      <c r="WAP2" s="339"/>
      <c r="WAQ2" s="339"/>
      <c r="WAR2" s="339"/>
      <c r="WAS2" s="339"/>
      <c r="WAT2" s="339"/>
      <c r="WAU2" s="339"/>
      <c r="WAV2" s="339"/>
      <c r="WAW2" s="339"/>
      <c r="WAX2" s="339"/>
      <c r="WAY2" s="339"/>
      <c r="WAZ2" s="339"/>
      <c r="WBA2" s="339"/>
      <c r="WBB2" s="339"/>
      <c r="WBC2" s="339"/>
      <c r="WBD2" s="339"/>
      <c r="WBE2" s="339"/>
      <c r="WBF2" s="339"/>
      <c r="WBG2" s="339"/>
      <c r="WBH2" s="339"/>
      <c r="WBI2" s="339"/>
      <c r="WBJ2" s="339"/>
      <c r="WBK2" s="339"/>
      <c r="WBL2" s="339"/>
      <c r="WBM2" s="339"/>
      <c r="WBN2" s="339"/>
      <c r="WBO2" s="339"/>
      <c r="WBP2" s="339"/>
      <c r="WBQ2" s="339"/>
      <c r="WBR2" s="339"/>
      <c r="WBS2" s="339"/>
      <c r="WBT2" s="339"/>
      <c r="WBU2" s="339"/>
      <c r="WBV2" s="339"/>
      <c r="WBW2" s="339"/>
      <c r="WBX2" s="339"/>
      <c r="WBY2" s="339"/>
      <c r="WBZ2" s="339"/>
      <c r="WCA2" s="339"/>
      <c r="WCB2" s="339"/>
      <c r="WCC2" s="339"/>
      <c r="WCD2" s="339"/>
      <c r="WCE2" s="339"/>
      <c r="WCF2" s="339"/>
      <c r="WCG2" s="339"/>
      <c r="WCH2" s="339"/>
      <c r="WCI2" s="339"/>
      <c r="WCJ2" s="339"/>
      <c r="WCK2" s="339"/>
      <c r="WCL2" s="339"/>
      <c r="WCM2" s="339"/>
      <c r="WCN2" s="339"/>
      <c r="WCO2" s="339"/>
      <c r="WCP2" s="339"/>
      <c r="WCQ2" s="339"/>
      <c r="WCR2" s="339"/>
      <c r="WCS2" s="339"/>
      <c r="WCT2" s="339"/>
      <c r="WCU2" s="339"/>
      <c r="WCV2" s="339"/>
      <c r="WCW2" s="339"/>
      <c r="WCX2" s="339"/>
      <c r="WCY2" s="339"/>
      <c r="WCZ2" s="339"/>
      <c r="WDA2" s="339"/>
      <c r="WDB2" s="339"/>
      <c r="WDC2" s="339"/>
      <c r="WDD2" s="339"/>
      <c r="WDE2" s="339"/>
      <c r="WDF2" s="339"/>
      <c r="WDG2" s="339"/>
      <c r="WDH2" s="339"/>
      <c r="WDI2" s="339"/>
      <c r="WDJ2" s="339"/>
      <c r="WDK2" s="339"/>
      <c r="WDL2" s="339"/>
      <c r="WDM2" s="339"/>
      <c r="WDN2" s="339"/>
      <c r="WDO2" s="339"/>
      <c r="WDP2" s="339"/>
      <c r="WDQ2" s="339"/>
      <c r="WDR2" s="339"/>
      <c r="WDS2" s="339"/>
      <c r="WDT2" s="339"/>
      <c r="WDU2" s="339"/>
      <c r="WDV2" s="339"/>
      <c r="WDW2" s="339"/>
      <c r="WDX2" s="339"/>
      <c r="WDY2" s="339"/>
      <c r="WDZ2" s="339"/>
      <c r="WEA2" s="339"/>
      <c r="WEB2" s="339"/>
      <c r="WEC2" s="339"/>
      <c r="WED2" s="339"/>
      <c r="WEE2" s="339"/>
      <c r="WEF2" s="339"/>
      <c r="WEG2" s="339"/>
      <c r="WEH2" s="339"/>
      <c r="WEI2" s="339"/>
      <c r="WEJ2" s="339"/>
      <c r="WEK2" s="339"/>
      <c r="WEL2" s="339"/>
      <c r="WEM2" s="339"/>
      <c r="WEN2" s="339"/>
      <c r="WEO2" s="339"/>
      <c r="WEP2" s="339"/>
      <c r="WEQ2" s="339"/>
      <c r="WER2" s="339"/>
      <c r="WES2" s="339"/>
      <c r="WET2" s="339"/>
      <c r="WEU2" s="339"/>
      <c r="WEV2" s="339"/>
      <c r="WEW2" s="339"/>
      <c r="WEX2" s="339"/>
      <c r="WEY2" s="339"/>
      <c r="WEZ2" s="339"/>
      <c r="WFA2" s="339"/>
      <c r="WFB2" s="339"/>
      <c r="WFC2" s="339"/>
      <c r="WFD2" s="339"/>
      <c r="WFE2" s="339"/>
      <c r="WFF2" s="339"/>
      <c r="WFG2" s="339"/>
      <c r="WFH2" s="339"/>
      <c r="WFI2" s="339"/>
      <c r="WFJ2" s="339"/>
      <c r="WFK2" s="339"/>
      <c r="WFL2" s="339"/>
      <c r="WFM2" s="339"/>
      <c r="WFN2" s="339"/>
      <c r="WFO2" s="339"/>
      <c r="WFP2" s="339"/>
      <c r="WFQ2" s="339"/>
      <c r="WFR2" s="339"/>
      <c r="WFS2" s="339"/>
      <c r="WFT2" s="339"/>
      <c r="WFU2" s="339"/>
      <c r="WFV2" s="339"/>
      <c r="WFW2" s="339"/>
      <c r="WFX2" s="339"/>
      <c r="WFY2" s="339"/>
      <c r="WFZ2" s="339"/>
      <c r="WGA2" s="339"/>
      <c r="WGB2" s="339"/>
      <c r="WGC2" s="339"/>
      <c r="WGD2" s="339"/>
      <c r="WGE2" s="339"/>
      <c r="WGF2" s="339"/>
      <c r="WGG2" s="339"/>
      <c r="WGH2" s="339"/>
      <c r="WGI2" s="339"/>
      <c r="WGJ2" s="339"/>
      <c r="WGK2" s="339"/>
      <c r="WGL2" s="339"/>
      <c r="WGM2" s="339"/>
      <c r="WGN2" s="339"/>
      <c r="WGO2" s="339"/>
      <c r="WGP2" s="339"/>
      <c r="WGQ2" s="339"/>
      <c r="WGR2" s="339"/>
      <c r="WGS2" s="339"/>
      <c r="WGT2" s="339"/>
      <c r="WGU2" s="339"/>
      <c r="WGV2" s="339"/>
      <c r="WGW2" s="339"/>
      <c r="WGX2" s="339"/>
      <c r="WGY2" s="339"/>
      <c r="WGZ2" s="339"/>
      <c r="WHA2" s="339"/>
      <c r="WHB2" s="339"/>
      <c r="WHC2" s="339"/>
      <c r="WHD2" s="339"/>
      <c r="WHE2" s="339"/>
      <c r="WHF2" s="339"/>
      <c r="WHG2" s="339"/>
      <c r="WHH2" s="339"/>
      <c r="WHI2" s="339"/>
      <c r="WHJ2" s="339"/>
      <c r="WHK2" s="339"/>
      <c r="WHL2" s="339"/>
      <c r="WHM2" s="339"/>
      <c r="WHN2" s="339"/>
      <c r="WHO2" s="339"/>
      <c r="WHP2" s="339"/>
      <c r="WHQ2" s="339"/>
      <c r="WHR2" s="339"/>
      <c r="WHS2" s="339"/>
      <c r="WHT2" s="339"/>
      <c r="WHU2" s="339"/>
      <c r="WHV2" s="339"/>
      <c r="WHW2" s="339"/>
      <c r="WHX2" s="339"/>
      <c r="WHY2" s="339"/>
      <c r="WHZ2" s="339"/>
      <c r="WIA2" s="339"/>
      <c r="WIB2" s="339"/>
      <c r="WIC2" s="339"/>
      <c r="WID2" s="339"/>
      <c r="WIE2" s="339"/>
      <c r="WIF2" s="339"/>
      <c r="WIG2" s="339"/>
      <c r="WIH2" s="339"/>
      <c r="WII2" s="339"/>
      <c r="WIJ2" s="339"/>
      <c r="WIK2" s="339"/>
      <c r="WIL2" s="339"/>
      <c r="WIM2" s="339"/>
      <c r="WIN2" s="339"/>
      <c r="WIO2" s="339"/>
      <c r="WIP2" s="339"/>
      <c r="WIQ2" s="339"/>
      <c r="WIR2" s="339"/>
      <c r="WIS2" s="339"/>
      <c r="WIT2" s="339"/>
      <c r="WIU2" s="339"/>
      <c r="WIV2" s="339"/>
      <c r="WIW2" s="339"/>
      <c r="WIX2" s="339"/>
      <c r="WIY2" s="339"/>
      <c r="WIZ2" s="339"/>
      <c r="WJA2" s="339"/>
      <c r="WJB2" s="339"/>
      <c r="WJC2" s="339"/>
      <c r="WJD2" s="339"/>
      <c r="WJE2" s="339"/>
      <c r="WJF2" s="339"/>
      <c r="WJG2" s="339"/>
      <c r="WJH2" s="339"/>
      <c r="WJI2" s="339"/>
      <c r="WJJ2" s="339"/>
      <c r="WJK2" s="339"/>
      <c r="WJL2" s="339"/>
      <c r="WJM2" s="339"/>
      <c r="WJN2" s="339"/>
      <c r="WJO2" s="339"/>
      <c r="WJP2" s="339"/>
      <c r="WJQ2" s="339"/>
      <c r="WJR2" s="339"/>
      <c r="WJS2" s="339"/>
      <c r="WJT2" s="339"/>
      <c r="WJU2" s="339"/>
      <c r="WJV2" s="339"/>
      <c r="WJW2" s="339"/>
      <c r="WJX2" s="339"/>
      <c r="WJY2" s="339"/>
      <c r="WJZ2" s="339"/>
      <c r="WKA2" s="339"/>
      <c r="WKB2" s="339"/>
      <c r="WKC2" s="339"/>
      <c r="WKD2" s="339"/>
      <c r="WKE2" s="339"/>
      <c r="WKF2" s="339"/>
      <c r="WKG2" s="339"/>
      <c r="WKH2" s="339"/>
      <c r="WKI2" s="339"/>
      <c r="WKJ2" s="339"/>
      <c r="WKK2" s="339"/>
      <c r="WKL2" s="339"/>
      <c r="WKM2" s="339"/>
      <c r="WKN2" s="339"/>
      <c r="WKO2" s="339"/>
      <c r="WKP2" s="339"/>
      <c r="WKQ2" s="339"/>
      <c r="WKR2" s="339"/>
      <c r="WKS2" s="339"/>
      <c r="WKT2" s="339"/>
      <c r="WKU2" s="339"/>
      <c r="WKV2" s="339"/>
      <c r="WKW2" s="339"/>
      <c r="WKX2" s="339"/>
      <c r="WKY2" s="339"/>
      <c r="WKZ2" s="339"/>
      <c r="WLA2" s="339"/>
      <c r="WLB2" s="339"/>
      <c r="WLC2" s="339"/>
      <c r="WLD2" s="339"/>
      <c r="WLE2" s="339"/>
      <c r="WLF2" s="339"/>
      <c r="WLG2" s="339"/>
      <c r="WLH2" s="339"/>
      <c r="WLI2" s="339"/>
      <c r="WLJ2" s="339"/>
      <c r="WLK2" s="339"/>
      <c r="WLL2" s="339"/>
      <c r="WLM2" s="339"/>
      <c r="WLN2" s="339"/>
      <c r="WLO2" s="339"/>
      <c r="WLP2" s="339"/>
      <c r="WLQ2" s="339"/>
      <c r="WLR2" s="339"/>
      <c r="WLS2" s="339"/>
      <c r="WLT2" s="339"/>
      <c r="WLU2" s="339"/>
      <c r="WLV2" s="339"/>
      <c r="WLW2" s="339"/>
      <c r="WLX2" s="339"/>
      <c r="WLY2" s="339"/>
      <c r="WLZ2" s="339"/>
      <c r="WMA2" s="339"/>
      <c r="WMB2" s="339"/>
      <c r="WMC2" s="339"/>
      <c r="WMD2" s="339"/>
      <c r="WME2" s="339"/>
      <c r="WMF2" s="339"/>
      <c r="WMG2" s="339"/>
      <c r="WMH2" s="339"/>
      <c r="WMI2" s="339"/>
      <c r="WMJ2" s="339"/>
      <c r="WMK2" s="339"/>
      <c r="WML2" s="339"/>
      <c r="WMM2" s="339"/>
      <c r="WMN2" s="339"/>
      <c r="WMO2" s="339"/>
      <c r="WMP2" s="339"/>
      <c r="WMQ2" s="339"/>
      <c r="WMR2" s="339"/>
      <c r="WMS2" s="339"/>
      <c r="WMT2" s="339"/>
      <c r="WMU2" s="339"/>
      <c r="WMV2" s="339"/>
      <c r="WMW2" s="339"/>
      <c r="WMX2" s="339"/>
      <c r="WMY2" s="339"/>
      <c r="WMZ2" s="339"/>
      <c r="WNA2" s="339"/>
      <c r="WNB2" s="339"/>
      <c r="WNC2" s="339"/>
      <c r="WND2" s="339"/>
      <c r="WNE2" s="339"/>
      <c r="WNF2" s="339"/>
      <c r="WNG2" s="339"/>
      <c r="WNH2" s="339"/>
      <c r="WNI2" s="339"/>
      <c r="WNJ2" s="339"/>
      <c r="WNK2" s="339"/>
      <c r="WNL2" s="339"/>
      <c r="WNM2" s="339"/>
      <c r="WNN2" s="339"/>
      <c r="WNO2" s="339"/>
      <c r="WNP2" s="339"/>
      <c r="WNQ2" s="339"/>
      <c r="WNR2" s="339"/>
      <c r="WNS2" s="339"/>
      <c r="WNT2" s="339"/>
      <c r="WNU2" s="339"/>
      <c r="WNV2" s="339"/>
      <c r="WNW2" s="339"/>
      <c r="WNX2" s="339"/>
      <c r="WNY2" s="339"/>
      <c r="WNZ2" s="339"/>
      <c r="WOA2" s="339"/>
      <c r="WOB2" s="339"/>
      <c r="WOC2" s="339"/>
      <c r="WOD2" s="339"/>
      <c r="WOE2" s="339"/>
      <c r="WOF2" s="339"/>
      <c r="WOG2" s="339"/>
      <c r="WOH2" s="339"/>
      <c r="WOI2" s="339"/>
      <c r="WOJ2" s="339"/>
      <c r="WOK2" s="339"/>
      <c r="WOL2" s="339"/>
      <c r="WOM2" s="339"/>
      <c r="WON2" s="339"/>
      <c r="WOO2" s="339"/>
      <c r="WOP2" s="339"/>
      <c r="WOQ2" s="339"/>
      <c r="WOR2" s="339"/>
      <c r="WOS2" s="339"/>
      <c r="WOT2" s="339"/>
      <c r="WOU2" s="339"/>
      <c r="WOV2" s="339"/>
      <c r="WOW2" s="339"/>
      <c r="WOX2" s="339"/>
      <c r="WOY2" s="339"/>
      <c r="WOZ2" s="339"/>
      <c r="WPA2" s="339"/>
      <c r="WPB2" s="339"/>
      <c r="WPC2" s="339"/>
      <c r="WPD2" s="339"/>
      <c r="WPE2" s="339"/>
      <c r="WPF2" s="339"/>
      <c r="WPG2" s="339"/>
      <c r="WPH2" s="339"/>
      <c r="WPI2" s="339"/>
      <c r="WPJ2" s="339"/>
      <c r="WPK2" s="339"/>
      <c r="WPL2" s="339"/>
      <c r="WPM2" s="339"/>
      <c r="WPN2" s="339"/>
      <c r="WPO2" s="339"/>
      <c r="WPP2" s="339"/>
      <c r="WPQ2" s="339"/>
      <c r="WPR2" s="339"/>
      <c r="WPS2" s="339"/>
      <c r="WPT2" s="339"/>
      <c r="WPU2" s="339"/>
      <c r="WPV2" s="339"/>
      <c r="WPW2" s="339"/>
      <c r="WPX2" s="339"/>
      <c r="WPY2" s="339"/>
      <c r="WPZ2" s="339"/>
      <c r="WQA2" s="339"/>
      <c r="WQB2" s="339"/>
      <c r="WQC2" s="339"/>
      <c r="WQD2" s="339"/>
      <c r="WQE2" s="339"/>
      <c r="WQF2" s="339"/>
      <c r="WQG2" s="339"/>
      <c r="WQH2" s="339"/>
      <c r="WQI2" s="339"/>
      <c r="WQJ2" s="339"/>
      <c r="WQK2" s="339"/>
      <c r="WQL2" s="339"/>
      <c r="WQM2" s="339"/>
      <c r="WQN2" s="339"/>
      <c r="WQO2" s="339"/>
      <c r="WQP2" s="339"/>
      <c r="WQQ2" s="339"/>
      <c r="WQR2" s="339"/>
      <c r="WQS2" s="339"/>
      <c r="WQT2" s="339"/>
      <c r="WQU2" s="339"/>
      <c r="WQV2" s="339"/>
      <c r="WQW2" s="339"/>
      <c r="WQX2" s="339"/>
      <c r="WQY2" s="339"/>
      <c r="WQZ2" s="339"/>
      <c r="WRA2" s="339"/>
      <c r="WRB2" s="339"/>
      <c r="WRC2" s="339"/>
      <c r="WRD2" s="339"/>
      <c r="WRE2" s="339"/>
      <c r="WRF2" s="339"/>
      <c r="WRG2" s="339"/>
      <c r="WRH2" s="339"/>
      <c r="WRI2" s="339"/>
      <c r="WRJ2" s="339"/>
      <c r="WRK2" s="339"/>
      <c r="WRL2" s="339"/>
      <c r="WRM2" s="339"/>
      <c r="WRN2" s="339"/>
      <c r="WRO2" s="339"/>
      <c r="WRP2" s="339"/>
      <c r="WRQ2" s="339"/>
      <c r="WRR2" s="339"/>
      <c r="WRS2" s="339"/>
      <c r="WRT2" s="339"/>
      <c r="WRU2" s="339"/>
      <c r="WRV2" s="339"/>
      <c r="WRW2" s="339"/>
      <c r="WRX2" s="339"/>
      <c r="WRY2" s="339"/>
      <c r="WRZ2" s="339"/>
      <c r="WSA2" s="339"/>
      <c r="WSB2" s="339"/>
      <c r="WSC2" s="339"/>
      <c r="WSD2" s="339"/>
      <c r="WSE2" s="339"/>
      <c r="WSF2" s="339"/>
      <c r="WSG2" s="339"/>
      <c r="WSH2" s="339"/>
      <c r="WSI2" s="339"/>
      <c r="WSJ2" s="339"/>
      <c r="WSK2" s="339"/>
      <c r="WSL2" s="339"/>
      <c r="WSM2" s="339"/>
      <c r="WSN2" s="339"/>
      <c r="WSO2" s="339"/>
      <c r="WSP2" s="339"/>
      <c r="WSQ2" s="339"/>
      <c r="WSR2" s="339"/>
      <c r="WSS2" s="339"/>
      <c r="WST2" s="339"/>
      <c r="WSU2" s="339"/>
      <c r="WSV2" s="339"/>
      <c r="WSW2" s="339"/>
      <c r="WSX2" s="339"/>
      <c r="WSY2" s="339"/>
      <c r="WSZ2" s="339"/>
      <c r="WTA2" s="339"/>
      <c r="WTB2" s="339"/>
      <c r="WTC2" s="339"/>
      <c r="WTD2" s="339"/>
      <c r="WTE2" s="339"/>
      <c r="WTF2" s="339"/>
      <c r="WTG2" s="339"/>
      <c r="WTH2" s="339"/>
      <c r="WTI2" s="339"/>
      <c r="WTJ2" s="339"/>
      <c r="WTK2" s="339"/>
      <c r="WTL2" s="339"/>
      <c r="WTM2" s="339"/>
      <c r="WTN2" s="339"/>
      <c r="WTO2" s="339"/>
      <c r="WTP2" s="339"/>
      <c r="WTQ2" s="339"/>
      <c r="WTR2" s="339"/>
      <c r="WTS2" s="339"/>
      <c r="WTT2" s="339"/>
      <c r="WTU2" s="339"/>
      <c r="WTV2" s="339"/>
      <c r="WTW2" s="339"/>
      <c r="WTX2" s="339"/>
      <c r="WTY2" s="339"/>
      <c r="WTZ2" s="339"/>
      <c r="WUA2" s="339"/>
      <c r="WUB2" s="339"/>
      <c r="WUC2" s="339"/>
      <c r="WUD2" s="339"/>
      <c r="WUE2" s="339"/>
      <c r="WUF2" s="339"/>
      <c r="WUG2" s="339"/>
      <c r="WUH2" s="339"/>
      <c r="WUI2" s="339"/>
      <c r="WUJ2" s="339"/>
      <c r="WUK2" s="339"/>
      <c r="WUL2" s="339"/>
      <c r="WUM2" s="339"/>
      <c r="WUN2" s="339"/>
      <c r="WUO2" s="339"/>
      <c r="WUP2" s="339"/>
      <c r="WUQ2" s="339"/>
      <c r="WUR2" s="339"/>
      <c r="WUS2" s="339"/>
      <c r="WUT2" s="339"/>
      <c r="WUU2" s="339"/>
      <c r="WUV2" s="339"/>
      <c r="WUW2" s="339"/>
      <c r="WUX2" s="339"/>
      <c r="WUY2" s="339"/>
      <c r="WUZ2" s="339"/>
      <c r="WVA2" s="339"/>
      <c r="WVB2" s="339"/>
      <c r="WVC2" s="339"/>
      <c r="WVD2" s="339"/>
      <c r="WVE2" s="339"/>
      <c r="WVF2" s="339"/>
      <c r="WVG2" s="339"/>
      <c r="WVH2" s="339"/>
      <c r="WVI2" s="339"/>
      <c r="WVJ2" s="339"/>
      <c r="WVK2" s="339"/>
      <c r="WVL2" s="339"/>
      <c r="WVM2" s="339"/>
      <c r="WVN2" s="339"/>
      <c r="WVO2" s="339"/>
      <c r="WVP2" s="339"/>
      <c r="WVQ2" s="339"/>
      <c r="WVR2" s="339"/>
      <c r="WVS2" s="339"/>
      <c r="WVT2" s="339"/>
      <c r="WVU2" s="339"/>
      <c r="WVV2" s="339"/>
      <c r="WVW2" s="339"/>
      <c r="WVX2" s="339"/>
      <c r="WVY2" s="339"/>
      <c r="WVZ2" s="339"/>
      <c r="WWA2" s="339"/>
      <c r="WWB2" s="339"/>
      <c r="WWC2" s="339"/>
      <c r="WWD2" s="339"/>
      <c r="WWE2" s="339"/>
      <c r="WWF2" s="339"/>
      <c r="WWG2" s="339"/>
      <c r="WWH2" s="339"/>
      <c r="WWI2" s="339"/>
      <c r="WWJ2" s="339"/>
      <c r="WWK2" s="339"/>
      <c r="WWL2" s="339"/>
      <c r="WWM2" s="339"/>
      <c r="WWN2" s="339"/>
      <c r="WWO2" s="339"/>
      <c r="WWP2" s="339"/>
      <c r="WWQ2" s="339"/>
      <c r="WWR2" s="339"/>
      <c r="WWS2" s="339"/>
      <c r="WWT2" s="339"/>
      <c r="WWU2" s="339"/>
      <c r="WWV2" s="339"/>
      <c r="WWW2" s="339"/>
      <c r="WWX2" s="339"/>
      <c r="WWY2" s="339"/>
      <c r="WWZ2" s="339"/>
      <c r="WXA2" s="339"/>
      <c r="WXB2" s="339"/>
      <c r="WXC2" s="339"/>
      <c r="WXD2" s="339"/>
      <c r="WXE2" s="339"/>
      <c r="WXF2" s="339"/>
      <c r="WXG2" s="339"/>
      <c r="WXH2" s="339"/>
      <c r="WXI2" s="339"/>
      <c r="WXJ2" s="339"/>
      <c r="WXK2" s="339"/>
      <c r="WXL2" s="339"/>
      <c r="WXM2" s="339"/>
      <c r="WXN2" s="339"/>
      <c r="WXO2" s="339"/>
      <c r="WXP2" s="339"/>
      <c r="WXQ2" s="339"/>
      <c r="WXR2" s="339"/>
      <c r="WXS2" s="339"/>
      <c r="WXT2" s="339"/>
      <c r="WXU2" s="339"/>
      <c r="WXV2" s="339"/>
      <c r="WXW2" s="339"/>
      <c r="WXX2" s="339"/>
      <c r="WXY2" s="339"/>
      <c r="WXZ2" s="339"/>
      <c r="WYA2" s="339"/>
      <c r="WYB2" s="339"/>
      <c r="WYC2" s="339"/>
      <c r="WYD2" s="339"/>
      <c r="WYE2" s="339"/>
      <c r="WYF2" s="339"/>
      <c r="WYG2" s="339"/>
      <c r="WYH2" s="339"/>
      <c r="WYI2" s="339"/>
      <c r="WYJ2" s="339"/>
      <c r="WYK2" s="339"/>
      <c r="WYL2" s="339"/>
      <c r="WYM2" s="339"/>
      <c r="WYN2" s="339"/>
      <c r="WYO2" s="339"/>
      <c r="WYP2" s="339"/>
      <c r="WYQ2" s="339"/>
      <c r="WYR2" s="339"/>
      <c r="WYS2" s="339"/>
      <c r="WYT2" s="339"/>
      <c r="WYU2" s="339"/>
      <c r="WYV2" s="339"/>
      <c r="WYW2" s="339"/>
      <c r="WYX2" s="339"/>
      <c r="WYY2" s="339"/>
      <c r="WYZ2" s="339"/>
      <c r="WZA2" s="339"/>
      <c r="WZB2" s="339"/>
      <c r="WZC2" s="339"/>
      <c r="WZD2" s="339"/>
      <c r="WZE2" s="339"/>
      <c r="WZF2" s="339"/>
      <c r="WZG2" s="339"/>
      <c r="WZH2" s="339"/>
      <c r="WZI2" s="339"/>
      <c r="WZJ2" s="339"/>
      <c r="WZK2" s="339"/>
      <c r="WZL2" s="339"/>
      <c r="WZM2" s="339"/>
      <c r="WZN2" s="339"/>
      <c r="WZO2" s="339"/>
      <c r="WZP2" s="339"/>
      <c r="WZQ2" s="339"/>
      <c r="WZR2" s="339"/>
      <c r="WZS2" s="339"/>
      <c r="WZT2" s="339"/>
      <c r="WZU2" s="339"/>
      <c r="WZV2" s="339"/>
      <c r="WZW2" s="339"/>
      <c r="WZX2" s="339"/>
      <c r="WZY2" s="339"/>
      <c r="WZZ2" s="339"/>
      <c r="XAA2" s="339"/>
      <c r="XAB2" s="339"/>
      <c r="XAC2" s="339"/>
      <c r="XAD2" s="339"/>
      <c r="XAE2" s="339"/>
      <c r="XAF2" s="339"/>
      <c r="XAG2" s="339"/>
      <c r="XAH2" s="339"/>
      <c r="XAI2" s="339"/>
      <c r="XAJ2" s="339"/>
      <c r="XAK2" s="339"/>
      <c r="XAL2" s="339"/>
      <c r="XAM2" s="339"/>
      <c r="XAN2" s="339"/>
      <c r="XAO2" s="339"/>
      <c r="XAP2" s="339"/>
      <c r="XAQ2" s="339"/>
      <c r="XAR2" s="339"/>
      <c r="XAS2" s="339"/>
      <c r="XAT2" s="339"/>
      <c r="XAU2" s="339"/>
      <c r="XAV2" s="339"/>
      <c r="XAW2" s="339"/>
      <c r="XAX2" s="339"/>
      <c r="XAY2" s="339"/>
      <c r="XAZ2" s="339"/>
      <c r="XBA2" s="339"/>
      <c r="XBB2" s="339"/>
      <c r="XBC2" s="339"/>
      <c r="XBD2" s="339"/>
      <c r="XBE2" s="339"/>
      <c r="XBF2" s="339"/>
      <c r="XBG2" s="339"/>
      <c r="XBH2" s="339"/>
      <c r="XBI2" s="339"/>
      <c r="XBJ2" s="339"/>
      <c r="XBK2" s="339"/>
      <c r="XBL2" s="339"/>
      <c r="XBM2" s="339"/>
      <c r="XBN2" s="339"/>
      <c r="XBO2" s="339"/>
      <c r="XBP2" s="339"/>
      <c r="XBQ2" s="339"/>
      <c r="XBR2" s="339"/>
      <c r="XBS2" s="339"/>
      <c r="XBT2" s="339"/>
      <c r="XBU2" s="339"/>
      <c r="XBV2" s="339"/>
      <c r="XBW2" s="339"/>
      <c r="XBX2" s="339"/>
      <c r="XBY2" s="339"/>
      <c r="XBZ2" s="339"/>
      <c r="XCA2" s="339"/>
      <c r="XCB2" s="339"/>
      <c r="XCC2" s="339"/>
      <c r="XCD2" s="339"/>
      <c r="XCE2" s="339"/>
      <c r="XCF2" s="339"/>
      <c r="XCG2" s="339"/>
      <c r="XCH2" s="339"/>
      <c r="XCI2" s="339"/>
      <c r="XCJ2" s="339"/>
      <c r="XCK2" s="339"/>
      <c r="XCL2" s="339"/>
      <c r="XCM2" s="339"/>
      <c r="XCN2" s="339"/>
      <c r="XCO2" s="339"/>
      <c r="XCP2" s="339"/>
      <c r="XCQ2" s="339"/>
      <c r="XCR2" s="339"/>
      <c r="XCS2" s="339"/>
      <c r="XCT2" s="339"/>
      <c r="XCU2" s="339"/>
      <c r="XCV2" s="339"/>
      <c r="XCW2" s="339"/>
      <c r="XCX2" s="339"/>
      <c r="XCY2" s="339"/>
      <c r="XCZ2" s="339"/>
      <c r="XDA2" s="339"/>
      <c r="XDB2" s="339"/>
      <c r="XDC2" s="339"/>
      <c r="XDD2" s="339"/>
      <c r="XDE2" s="339"/>
      <c r="XDF2" s="339"/>
      <c r="XDG2" s="339"/>
      <c r="XDH2" s="339"/>
      <c r="XDI2" s="339"/>
      <c r="XDJ2" s="339"/>
      <c r="XDK2" s="339"/>
      <c r="XDL2" s="339"/>
      <c r="XDM2" s="339"/>
      <c r="XDN2" s="339"/>
      <c r="XDO2" s="339"/>
      <c r="XDP2" s="339"/>
      <c r="XDQ2" s="339"/>
      <c r="XDR2" s="339"/>
      <c r="XDS2" s="339"/>
      <c r="XDT2" s="339"/>
      <c r="XDU2" s="339"/>
      <c r="XDV2" s="339"/>
      <c r="XDW2" s="339"/>
      <c r="XDX2" s="339"/>
      <c r="XDY2" s="339"/>
      <c r="XDZ2" s="339"/>
      <c r="XEA2" s="339"/>
      <c r="XEB2" s="339"/>
      <c r="XEC2" s="339"/>
      <c r="XED2" s="339"/>
      <c r="XEE2" s="339"/>
      <c r="XEF2" s="339"/>
      <c r="XEG2" s="339"/>
      <c r="XEH2" s="339"/>
      <c r="XEI2" s="339"/>
      <c r="XEJ2" s="339"/>
      <c r="XEK2" s="339"/>
      <c r="XEL2" s="339"/>
      <c r="XEM2" s="339"/>
      <c r="XEN2" s="339"/>
      <c r="XEO2" s="339"/>
      <c r="XEP2" s="339"/>
      <c r="XEQ2" s="339"/>
      <c r="XER2" s="339"/>
      <c r="XES2" s="339"/>
      <c r="XET2" s="339"/>
      <c r="XEU2" s="339"/>
      <c r="XEV2" s="339"/>
      <c r="XEW2" s="339"/>
      <c r="XEX2" s="339"/>
      <c r="XEY2" s="339"/>
      <c r="XEZ2" s="339"/>
      <c r="XFA2" s="339"/>
      <c r="XFB2" s="339"/>
      <c r="XFC2" s="339"/>
    </row>
    <row r="3" spans="1:16383" ht="33.6" customHeight="1" thickBot="1">
      <c r="B3" s="486" t="s">
        <v>674</v>
      </c>
    </row>
    <row r="4" spans="1:16383">
      <c r="A4" s="487" t="s">
        <v>620</v>
      </c>
      <c r="B4" s="487" t="s">
        <v>675</v>
      </c>
      <c r="C4" s="487" t="s">
        <v>676</v>
      </c>
      <c r="D4" s="487" t="s">
        <v>644</v>
      </c>
      <c r="E4" s="487" t="s">
        <v>677</v>
      </c>
    </row>
    <row r="5" spans="1:16383" ht="92.45" customHeight="1">
      <c r="A5" s="488">
        <v>1</v>
      </c>
      <c r="B5" s="101" t="s">
        <v>678</v>
      </c>
      <c r="C5" s="101" t="s">
        <v>679</v>
      </c>
      <c r="D5" s="101" t="s">
        <v>680</v>
      </c>
      <c r="E5" s="489" t="s">
        <v>681</v>
      </c>
    </row>
    <row r="6" spans="1:16383" ht="77.099999999999994" customHeight="1">
      <c r="A6" s="488">
        <v>2</v>
      </c>
      <c r="B6" s="101" t="s">
        <v>682</v>
      </c>
      <c r="C6" s="490" t="s">
        <v>683</v>
      </c>
      <c r="D6" s="247" t="s">
        <v>684</v>
      </c>
      <c r="E6" s="489" t="s">
        <v>685</v>
      </c>
    </row>
    <row r="7" spans="1:16383" ht="72" customHeight="1">
      <c r="A7" s="488">
        <v>3</v>
      </c>
      <c r="B7" s="101" t="s">
        <v>686</v>
      </c>
      <c r="C7" s="490" t="s">
        <v>687</v>
      </c>
      <c r="D7" s="101" t="s">
        <v>688</v>
      </c>
      <c r="E7" s="489" t="s">
        <v>689</v>
      </c>
    </row>
    <row r="8" spans="1:16383" ht="64.5" customHeight="1">
      <c r="A8" s="488">
        <v>4</v>
      </c>
      <c r="B8" s="101" t="s">
        <v>690</v>
      </c>
      <c r="C8" s="490" t="s">
        <v>687</v>
      </c>
      <c r="D8" s="101" t="s">
        <v>691</v>
      </c>
      <c r="E8" s="489" t="s">
        <v>692</v>
      </c>
    </row>
    <row r="9" spans="1:16383" ht="107.45" customHeight="1">
      <c r="A9" s="488">
        <v>5</v>
      </c>
      <c r="B9" s="101" t="s">
        <v>693</v>
      </c>
      <c r="C9" s="490" t="s">
        <v>694</v>
      </c>
      <c r="D9" s="101" t="s">
        <v>695</v>
      </c>
      <c r="E9" s="489" t="s">
        <v>696</v>
      </c>
    </row>
    <row r="10" spans="1:16383" ht="45" customHeight="1">
      <c r="A10" s="488">
        <v>6</v>
      </c>
      <c r="B10" s="101" t="s">
        <v>697</v>
      </c>
      <c r="C10" s="490" t="s">
        <v>687</v>
      </c>
      <c r="D10" s="247" t="s">
        <v>698</v>
      </c>
      <c r="E10" s="491" t="s">
        <v>699</v>
      </c>
    </row>
    <row r="11" spans="1:16383" ht="43.5" customHeight="1">
      <c r="A11" s="488">
        <v>7</v>
      </c>
      <c r="B11" s="101" t="s">
        <v>700</v>
      </c>
      <c r="C11" s="101" t="s">
        <v>701</v>
      </c>
      <c r="D11" s="101" t="s">
        <v>702</v>
      </c>
      <c r="E11" s="514" t="s">
        <v>703</v>
      </c>
    </row>
    <row r="12" spans="1:16383" ht="84.6" customHeight="1">
      <c r="A12" s="488">
        <v>8</v>
      </c>
      <c r="B12" s="101" t="s">
        <v>704</v>
      </c>
      <c r="C12" s="101" t="s">
        <v>705</v>
      </c>
      <c r="D12" s="101" t="s">
        <v>706</v>
      </c>
      <c r="E12" s="492" t="s">
        <v>707</v>
      </c>
    </row>
    <row r="13" spans="1:16383" ht="44.45" customHeight="1">
      <c r="A13" s="488">
        <v>9</v>
      </c>
      <c r="B13" s="101" t="s">
        <v>708</v>
      </c>
      <c r="C13" s="490" t="s">
        <v>687</v>
      </c>
      <c r="D13" s="101" t="s">
        <v>709</v>
      </c>
      <c r="E13" s="489" t="s">
        <v>710</v>
      </c>
    </row>
    <row r="14" spans="1:16383" ht="62.45" customHeight="1">
      <c r="A14" s="488">
        <v>10</v>
      </c>
      <c r="B14" s="101" t="s">
        <v>711</v>
      </c>
      <c r="C14" s="490" t="s">
        <v>694</v>
      </c>
      <c r="D14" s="247" t="s">
        <v>712</v>
      </c>
      <c r="E14" s="491" t="s">
        <v>713</v>
      </c>
    </row>
    <row r="15" spans="1:16383" ht="57.95" customHeight="1">
      <c r="A15" s="488">
        <v>11</v>
      </c>
      <c r="B15" s="101" t="s">
        <v>127</v>
      </c>
      <c r="C15" s="101" t="s">
        <v>714</v>
      </c>
      <c r="D15" s="101" t="s">
        <v>715</v>
      </c>
      <c r="E15" s="523" t="s">
        <v>716</v>
      </c>
    </row>
    <row r="16" spans="1:16383" ht="72" customHeight="1">
      <c r="A16" s="488">
        <v>12</v>
      </c>
      <c r="B16" s="101" t="s">
        <v>717</v>
      </c>
      <c r="C16" s="101" t="s">
        <v>718</v>
      </c>
      <c r="D16" s="247" t="s">
        <v>719</v>
      </c>
      <c r="E16" s="489" t="s">
        <v>720</v>
      </c>
    </row>
    <row r="17" spans="1:5" ht="107.45" customHeight="1">
      <c r="A17" s="488">
        <v>13</v>
      </c>
      <c r="B17" s="247" t="s">
        <v>721</v>
      </c>
      <c r="C17" s="490" t="s">
        <v>722</v>
      </c>
      <c r="D17" s="101" t="s">
        <v>723</v>
      </c>
      <c r="E17" s="489" t="s">
        <v>724</v>
      </c>
    </row>
    <row r="18" spans="1:5" ht="48.95" customHeight="1">
      <c r="A18" s="488">
        <v>14</v>
      </c>
      <c r="B18" s="101" t="s">
        <v>725</v>
      </c>
      <c r="C18" s="101" t="s">
        <v>726</v>
      </c>
      <c r="D18" s="101" t="s">
        <v>727</v>
      </c>
      <c r="E18" s="489" t="s">
        <v>728</v>
      </c>
    </row>
    <row r="19" spans="1:5" ht="95.1" customHeight="1">
      <c r="A19" s="488">
        <v>15</v>
      </c>
      <c r="B19" s="247" t="s">
        <v>729</v>
      </c>
      <c r="C19" s="490" t="s">
        <v>722</v>
      </c>
      <c r="D19" s="101" t="s">
        <v>730</v>
      </c>
      <c r="E19" s="489" t="s">
        <v>731</v>
      </c>
    </row>
    <row r="20" spans="1:5" ht="63" customHeight="1">
      <c r="A20" s="488">
        <v>16</v>
      </c>
      <c r="B20" s="101" t="s">
        <v>732</v>
      </c>
      <c r="C20" s="490" t="s">
        <v>687</v>
      </c>
      <c r="D20" s="101" t="s">
        <v>733</v>
      </c>
      <c r="E20" s="489" t="s">
        <v>734</v>
      </c>
    </row>
    <row r="21" spans="1:5" ht="86.1" customHeight="1">
      <c r="A21" s="488">
        <v>17</v>
      </c>
      <c r="B21" s="101" t="s">
        <v>735</v>
      </c>
      <c r="C21" s="490" t="s">
        <v>736</v>
      </c>
      <c r="D21" s="101" t="s">
        <v>737</v>
      </c>
      <c r="E21" s="489" t="s">
        <v>738</v>
      </c>
    </row>
    <row r="22" spans="1:5" ht="87.95" customHeight="1">
      <c r="A22" s="488">
        <v>18</v>
      </c>
      <c r="B22" s="101" t="s">
        <v>739</v>
      </c>
      <c r="C22" s="490" t="s">
        <v>722</v>
      </c>
      <c r="D22" s="247" t="s">
        <v>740</v>
      </c>
      <c r="E22" s="489" t="s">
        <v>741</v>
      </c>
    </row>
    <row r="23" spans="1:5" ht="63" customHeight="1">
      <c r="A23" s="488">
        <v>19</v>
      </c>
      <c r="B23" s="101" t="s">
        <v>742</v>
      </c>
      <c r="C23" s="490" t="s">
        <v>722</v>
      </c>
      <c r="D23" s="101" t="s">
        <v>743</v>
      </c>
      <c r="E23" s="489" t="s">
        <v>744</v>
      </c>
    </row>
    <row r="24" spans="1:5" ht="82.5" customHeight="1">
      <c r="A24" s="488">
        <v>20</v>
      </c>
      <c r="B24" s="101" t="s">
        <v>745</v>
      </c>
      <c r="C24" s="101" t="s">
        <v>726</v>
      </c>
      <c r="D24" s="101" t="s">
        <v>746</v>
      </c>
      <c r="E24" s="224" t="s">
        <v>747</v>
      </c>
    </row>
    <row r="25" spans="1:5" ht="38.1" customHeight="1">
      <c r="A25" s="488">
        <v>21</v>
      </c>
      <c r="B25" s="101" t="s">
        <v>748</v>
      </c>
      <c r="C25" s="490" t="s">
        <v>687</v>
      </c>
      <c r="D25" s="101" t="s">
        <v>749</v>
      </c>
      <c r="E25" s="513" t="s">
        <v>750</v>
      </c>
    </row>
    <row r="26" spans="1:5" ht="75" customHeight="1">
      <c r="A26" s="488">
        <v>22</v>
      </c>
      <c r="B26" s="101" t="s">
        <v>751</v>
      </c>
      <c r="C26" s="101" t="s">
        <v>752</v>
      </c>
      <c r="D26" s="101" t="s">
        <v>753</v>
      </c>
      <c r="E26" s="514" t="s">
        <v>754</v>
      </c>
    </row>
    <row r="27" spans="1:5" ht="44.45" customHeight="1">
      <c r="A27" s="488">
        <v>23</v>
      </c>
      <c r="B27" s="101" t="s">
        <v>755</v>
      </c>
      <c r="C27" s="490" t="s">
        <v>722</v>
      </c>
      <c r="D27" s="101" t="s">
        <v>756</v>
      </c>
      <c r="E27" s="489" t="s">
        <v>757</v>
      </c>
    </row>
    <row r="28" spans="1:5" ht="104.45" customHeight="1">
      <c r="A28" s="488">
        <v>24</v>
      </c>
      <c r="B28" s="101" t="s">
        <v>758</v>
      </c>
      <c r="C28" s="101" t="s">
        <v>759</v>
      </c>
      <c r="D28" s="101" t="s">
        <v>760</v>
      </c>
      <c r="E28" s="489" t="s">
        <v>761</v>
      </c>
    </row>
    <row r="29" spans="1:5" ht="117" customHeight="1">
      <c r="A29" s="488">
        <v>25</v>
      </c>
      <c r="B29" s="101" t="s">
        <v>762</v>
      </c>
      <c r="C29" s="490" t="s">
        <v>763</v>
      </c>
      <c r="D29" s="101" t="s">
        <v>764</v>
      </c>
      <c r="E29" s="224" t="s">
        <v>765</v>
      </c>
    </row>
    <row r="30" spans="1:5" ht="81" customHeight="1">
      <c r="A30" s="488">
        <v>26</v>
      </c>
      <c r="B30" s="101" t="s">
        <v>766</v>
      </c>
      <c r="C30" s="490" t="s">
        <v>763</v>
      </c>
      <c r="D30" s="101" t="s">
        <v>767</v>
      </c>
      <c r="E30" s="224" t="s">
        <v>768</v>
      </c>
    </row>
    <row r="31" spans="1:5" ht="96.6" customHeight="1">
      <c r="A31" s="488">
        <v>27</v>
      </c>
      <c r="B31" s="101" t="s">
        <v>769</v>
      </c>
      <c r="C31" s="101" t="s">
        <v>770</v>
      </c>
      <c r="D31" s="101" t="s">
        <v>771</v>
      </c>
      <c r="E31" s="506" t="s">
        <v>772</v>
      </c>
    </row>
    <row r="32" spans="1:5" ht="61.5" customHeight="1">
      <c r="A32" s="488">
        <v>28</v>
      </c>
      <c r="B32" s="101" t="s">
        <v>773</v>
      </c>
      <c r="C32" s="490" t="s">
        <v>687</v>
      </c>
      <c r="D32" s="101" t="s">
        <v>774</v>
      </c>
      <c r="E32" s="489" t="s">
        <v>775</v>
      </c>
    </row>
    <row r="33" spans="1:5" ht="63.6" customHeight="1">
      <c r="A33" s="488">
        <v>29</v>
      </c>
      <c r="B33" s="101" t="s">
        <v>776</v>
      </c>
      <c r="C33" s="490" t="s">
        <v>687</v>
      </c>
      <c r="D33" s="101" t="s">
        <v>777</v>
      </c>
      <c r="E33" s="493" t="s">
        <v>778</v>
      </c>
    </row>
    <row r="34" spans="1:5" ht="60.95" customHeight="1">
      <c r="A34" s="488">
        <v>30</v>
      </c>
      <c r="B34" s="101" t="s">
        <v>779</v>
      </c>
      <c r="C34" s="490" t="s">
        <v>694</v>
      </c>
      <c r="D34" s="101" t="s">
        <v>780</v>
      </c>
      <c r="E34" s="489" t="s">
        <v>781</v>
      </c>
    </row>
    <row r="35" spans="1:5" ht="63.95">
      <c r="A35" s="488">
        <v>31</v>
      </c>
      <c r="B35" s="101" t="s">
        <v>782</v>
      </c>
      <c r="C35" s="490" t="s">
        <v>783</v>
      </c>
      <c r="D35" s="101" t="s">
        <v>784</v>
      </c>
      <c r="E35" s="489" t="s">
        <v>785</v>
      </c>
    </row>
    <row r="36" spans="1:5" ht="100.5" customHeight="1">
      <c r="A36" s="488">
        <v>32</v>
      </c>
      <c r="B36" s="247" t="s">
        <v>786</v>
      </c>
      <c r="C36" s="490" t="s">
        <v>722</v>
      </c>
      <c r="D36" s="101" t="s">
        <v>787</v>
      </c>
      <c r="E36" s="489" t="s">
        <v>788</v>
      </c>
    </row>
    <row r="37" spans="1:5" ht="75" customHeight="1">
      <c r="A37" s="488">
        <v>33</v>
      </c>
      <c r="B37" s="101" t="s">
        <v>789</v>
      </c>
      <c r="C37" s="490" t="s">
        <v>687</v>
      </c>
      <c r="D37" s="247" t="s">
        <v>790</v>
      </c>
      <c r="E37" s="489" t="s">
        <v>791</v>
      </c>
    </row>
    <row r="38" spans="1:5"/>
    <row r="39" spans="1:5"/>
  </sheetData>
  <sheetProtection sheet="1" objects="1" scenarios="1" formatRows="0" selectLockedCells="1" selectUnlockedCells="1"/>
  <sortState xmlns:xlrd2="http://schemas.microsoft.com/office/spreadsheetml/2017/richdata2" ref="B5:E37">
    <sortCondition ref="B6:B37"/>
  </sortState>
  <hyperlinks>
    <hyperlink ref="E11" r:id="rId1" xr:uid="{1C5A0FB7-68AF-4BC5-8618-BDD2C90052E6}"/>
    <hyperlink ref="E27" r:id="rId2" xr:uid="{4D20A684-7FD9-4240-BE3F-FB67B66FBBEB}"/>
    <hyperlink ref="E18" r:id="rId3" xr:uid="{4E52D5BA-9676-4261-84D3-C284EC1BF58E}"/>
    <hyperlink ref="E20" r:id="rId4" location=":~:text=The%20National%20Greenhouse%20Accounts%20(NGA,Reporting%20(NGER)%20Act%202007" xr:uid="{6571426A-0A35-4BE7-9A91-E7DBA66506E5}"/>
    <hyperlink ref="E34" r:id="rId5" xr:uid="{969C4B9B-B684-407C-BD67-AF01BABA6092}"/>
    <hyperlink ref="E31" r:id="rId6" xr:uid="{6EB7EFF1-5007-4E3B-A25D-21A430D51595}"/>
    <hyperlink ref="E23" r:id="rId7" xr:uid="{75DC2E2C-150F-440D-9C31-A9BD450B873B}"/>
    <hyperlink ref="E26" r:id="rId8" xr:uid="{3C7A7662-33F2-4456-B06F-5E4092C3F4EA}"/>
    <hyperlink ref="E13" r:id="rId9" xr:uid="{19AB20B6-D7F8-442A-AC66-89E7FBB9BC95}"/>
    <hyperlink ref="E21" r:id="rId10" xr:uid="{67B3D2FA-427C-424F-8BDA-C387D6481E07}"/>
    <hyperlink ref="E6" r:id="rId11" xr:uid="{E767CEA0-7EAE-4628-A779-7C353B8391FD}"/>
    <hyperlink ref="E8" r:id="rId12" xr:uid="{5EE353D9-F9EF-42CD-9986-5885747F6EDA}"/>
    <hyperlink ref="E37" r:id="rId13" xr:uid="{DEB9F5E0-297E-40B1-A39B-0401803D5D90}"/>
    <hyperlink ref="E7" r:id="rId14" xr:uid="{188FB568-7257-478A-A6C9-2AEC9D1161D6}"/>
    <hyperlink ref="E24" r:id="rId15" xr:uid="{35B327A4-FDB2-4E17-8C5A-F50356D8179F}"/>
    <hyperlink ref="E30" r:id="rId16" xr:uid="{55A043C5-4782-4F89-9B4F-7D9204024011}"/>
    <hyperlink ref="E29" r:id="rId17" xr:uid="{26067CAF-09DC-4BCD-A09A-C0EC3BA02628}"/>
    <hyperlink ref="E32" r:id="rId18" xr:uid="{174880E3-5C73-43C1-95AB-A019F01AE54A}"/>
    <hyperlink ref="E36" r:id="rId19" xr:uid="{65E14CBD-5C20-4D0D-84E8-C90D2E86C51F}"/>
    <hyperlink ref="E19" r:id="rId20" xr:uid="{A57C1FD2-9F8A-487E-BED2-65233C3FF525}"/>
    <hyperlink ref="E5" r:id="rId21" xr:uid="{1F9DD5EB-BA5A-4F12-86E8-7D6538B7B28D}"/>
    <hyperlink ref="E35" r:id="rId22" xr:uid="{9B1822E4-EEF3-4E40-AB9B-BC4A865F42AE}"/>
    <hyperlink ref="E28" r:id="rId23" xr:uid="{D592EEF5-3504-419F-8B4E-7A4F3386FCF3}"/>
    <hyperlink ref="E9" r:id="rId24" xr:uid="{6BD57BB1-F856-4A90-BB33-7B4DC280D4D3}"/>
    <hyperlink ref="E12" r:id="rId25" display="'https://govteams.sharepoint.com/sites/climateriskreadynsw" xr:uid="{E5305A6E-FA7E-48CD-8A8D-99B8B4D9D7A1}"/>
    <hyperlink ref="E15" r:id="rId26" xr:uid="{242F235B-A902-49AA-B55A-90856E18E567}"/>
    <hyperlink ref="E33" r:id="rId27" xr:uid="{1CD4B376-1AF6-4F96-9E12-D2462F0AFC81}"/>
    <hyperlink ref="E17" r:id="rId28" xr:uid="{D372902B-E893-48B5-9DB3-D6E61CFA0E2D}"/>
    <hyperlink ref="E22" r:id="rId29" xr:uid="{1BE9B4A8-830B-43EF-87F6-B82240B76A11}"/>
    <hyperlink ref="E10" r:id="rId30" xr:uid="{918B716B-7452-4D10-9117-DA2057D7D297}"/>
    <hyperlink ref="E14" r:id="rId31" xr:uid="{E3C3BC55-6C2E-45D5-8E58-3634B97DCB10}"/>
    <hyperlink ref="E25" r:id="rId32" xr:uid="{C54D4380-6AF5-43B6-86D9-9977E16C63F2}"/>
    <hyperlink ref="E16" r:id="rId33" xr:uid="{2F7D0A46-9998-4C7B-A05B-941FBB9C45E2}"/>
  </hyperlinks>
  <pageMargins left="0.7" right="0.7" top="0.75" bottom="0.75" header="0.3" footer="0.3"/>
  <pageSetup paperSize="9" orientation="portrait" r:id="rId34"/>
  <drawing r:id="rId3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1B9A7-0D3C-4CA2-9FF2-DA23657D4F30}">
  <sheetPr codeName="Sheet20">
    <tabColor theme="0" tint="-0.34998626667073579"/>
  </sheetPr>
  <dimension ref="A3:C54"/>
  <sheetViews>
    <sheetView workbookViewId="0"/>
  </sheetViews>
  <sheetFormatPr defaultColWidth="8.85546875" defaultRowHeight="14.1"/>
  <cols>
    <col min="1" max="2" width="8.85546875" style="2"/>
    <col min="3" max="3" width="87.140625" style="2" customWidth="1"/>
    <col min="4" max="16384" width="8.85546875" style="2"/>
  </cols>
  <sheetData>
    <row r="3" spans="1:3" ht="20.45" thickBot="1">
      <c r="A3" s="7" t="s">
        <v>792</v>
      </c>
    </row>
    <row r="4" spans="1:3" ht="14.45" thickBot="1">
      <c r="A4" s="4" t="s">
        <v>793</v>
      </c>
      <c r="B4" s="5" t="s">
        <v>794</v>
      </c>
      <c r="C4" s="5" t="s">
        <v>795</v>
      </c>
    </row>
    <row r="5" spans="1:3" ht="14.45" thickBot="1">
      <c r="A5" s="8"/>
      <c r="B5" s="9"/>
      <c r="C5" s="6"/>
    </row>
    <row r="6" spans="1:3" ht="14.45" thickBot="1">
      <c r="A6" s="10"/>
      <c r="B6" s="9"/>
      <c r="C6" s="6"/>
    </row>
    <row r="7" spans="1:3" ht="14.45" thickBot="1">
      <c r="A7" s="10"/>
      <c r="B7" s="9"/>
      <c r="C7" s="6"/>
    </row>
    <row r="8" spans="1:3" ht="14.45" thickBot="1">
      <c r="A8" s="10"/>
      <c r="B8" s="9"/>
      <c r="C8" s="6"/>
    </row>
    <row r="13" spans="1:3" ht="20.45" thickBot="1">
      <c r="A13" s="7" t="s">
        <v>796</v>
      </c>
    </row>
    <row r="14" spans="1:3" ht="14.45" thickBot="1">
      <c r="A14" s="4" t="s">
        <v>793</v>
      </c>
      <c r="B14" s="5" t="s">
        <v>794</v>
      </c>
      <c r="C14" s="5" t="s">
        <v>795</v>
      </c>
    </row>
    <row r="15" spans="1:3" ht="14.45" thickBot="1">
      <c r="A15" s="8"/>
      <c r="B15" s="9"/>
      <c r="C15" s="11"/>
    </row>
    <row r="16" spans="1:3" ht="14.45" thickBot="1">
      <c r="A16" s="10"/>
      <c r="B16" s="9"/>
      <c r="C16" s="6"/>
    </row>
    <row r="17" spans="1:3" ht="14.45" thickBot="1">
      <c r="A17" s="10"/>
      <c r="B17" s="9"/>
      <c r="C17" s="11"/>
    </row>
    <row r="18" spans="1:3" ht="14.45" thickBot="1">
      <c r="A18" s="10"/>
      <c r="B18" s="9"/>
      <c r="C18" s="11"/>
    </row>
    <row r="19" spans="1:3" ht="14.45" thickBot="1">
      <c r="A19" s="10"/>
      <c r="B19" s="9"/>
      <c r="C19" s="11"/>
    </row>
    <row r="20" spans="1:3" ht="14.45" thickBot="1">
      <c r="A20" s="10"/>
      <c r="B20" s="9"/>
      <c r="C20" s="11"/>
    </row>
    <row r="21" spans="1:3" ht="14.45" thickBot="1">
      <c r="A21" s="10"/>
      <c r="B21" s="9"/>
      <c r="C21" s="11"/>
    </row>
    <row r="23" spans="1:3" ht="20.45" thickBot="1">
      <c r="A23" s="7" t="s">
        <v>797</v>
      </c>
    </row>
    <row r="24" spans="1:3" ht="14.45" thickBot="1">
      <c r="A24" s="4" t="s">
        <v>793</v>
      </c>
      <c r="B24" s="5" t="s">
        <v>794</v>
      </c>
      <c r="C24" s="5" t="s">
        <v>795</v>
      </c>
    </row>
    <row r="25" spans="1:3" ht="14.45" thickBot="1">
      <c r="A25" s="8"/>
      <c r="B25" s="8"/>
      <c r="C25" s="8"/>
    </row>
    <row r="26" spans="1:3" ht="14.45" thickBot="1">
      <c r="A26" s="8"/>
      <c r="B26" s="8"/>
      <c r="C26" s="8"/>
    </row>
    <row r="27" spans="1:3" ht="14.45" thickBot="1">
      <c r="A27" s="8"/>
      <c r="B27" s="8"/>
      <c r="C27" s="8"/>
    </row>
    <row r="28" spans="1:3" ht="14.45" thickBot="1">
      <c r="A28" s="8"/>
      <c r="B28" s="8"/>
      <c r="C28" s="8"/>
    </row>
    <row r="29" spans="1:3" ht="14.45" thickBot="1">
      <c r="A29" s="8"/>
      <c r="B29" s="8"/>
      <c r="C29" s="8"/>
    </row>
    <row r="30" spans="1:3" ht="14.45" thickBot="1">
      <c r="A30" s="8"/>
      <c r="B30" s="8"/>
      <c r="C30" s="8"/>
    </row>
    <row r="31" spans="1:3" ht="14.45" thickBot="1">
      <c r="A31" s="8"/>
      <c r="B31" s="8"/>
      <c r="C31" s="8"/>
    </row>
    <row r="32" spans="1:3" ht="14.45" thickBot="1">
      <c r="A32" s="8"/>
      <c r="B32" s="8"/>
      <c r="C32" s="8"/>
    </row>
    <row r="33" spans="1:3" ht="14.45" thickBot="1">
      <c r="A33" s="8"/>
      <c r="B33" s="8"/>
      <c r="C33" s="8"/>
    </row>
    <row r="42" spans="1:3" ht="14.45">
      <c r="A42"/>
    </row>
    <row r="43" spans="1:3" ht="14.45">
      <c r="A43"/>
    </row>
    <row r="44" spans="1:3" ht="14.45">
      <c r="A44"/>
    </row>
    <row r="45" spans="1:3" ht="14.45">
      <c r="A45"/>
    </row>
    <row r="46" spans="1:3" ht="14.45">
      <c r="A46"/>
    </row>
    <row r="47" spans="1:3" ht="14.45">
      <c r="A47"/>
    </row>
    <row r="48" spans="1:3" ht="14.45">
      <c r="A48"/>
    </row>
    <row r="49" spans="1:1" ht="14.45">
      <c r="A49"/>
    </row>
    <row r="50" spans="1:1" ht="14.45">
      <c r="A50"/>
    </row>
    <row r="51" spans="1:1" ht="14.45">
      <c r="A51"/>
    </row>
    <row r="52" spans="1:1" ht="14.45">
      <c r="A52"/>
    </row>
    <row r="53" spans="1:1" ht="14.45">
      <c r="A53"/>
    </row>
    <row r="54" spans="1:1" ht="14.45">
      <c r="A54"/>
    </row>
  </sheetData>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B99A5-9691-44A2-AA99-908A2AD61168}">
  <sheetPr codeName="Sheet3">
    <tabColor rgb="FFF8CBAD"/>
  </sheetPr>
  <dimension ref="A1:Q36"/>
  <sheetViews>
    <sheetView showGridLines="0" showRowColHeaders="0" workbookViewId="0">
      <selection activeCell="G29" sqref="G29"/>
    </sheetView>
  </sheetViews>
  <sheetFormatPr defaultColWidth="0" defaultRowHeight="18" zeroHeight="1"/>
  <cols>
    <col min="1" max="1" width="5.5703125" style="31" customWidth="1"/>
    <col min="2" max="2" width="4.85546875" style="31" customWidth="1"/>
    <col min="3" max="3" width="37.140625" style="31" customWidth="1"/>
    <col min="4" max="4" width="80.85546875" style="31" customWidth="1"/>
    <col min="5" max="5" width="47.140625" style="31" customWidth="1"/>
    <col min="6" max="7" width="8.85546875" style="31" customWidth="1"/>
    <col min="8" max="8" width="8.85546875" style="31" hidden="1" customWidth="1"/>
    <col min="9" max="16384" width="8.85546875" style="31" hidden="1"/>
  </cols>
  <sheetData>
    <row r="1" spans="1:17" ht="17.100000000000001" customHeight="1">
      <c r="A1" s="329"/>
      <c r="B1" s="329"/>
      <c r="C1" s="329"/>
      <c r="D1" s="329"/>
      <c r="E1" s="329"/>
      <c r="F1" s="330"/>
      <c r="G1" s="330"/>
      <c r="H1" s="330"/>
      <c r="I1" s="330"/>
      <c r="J1" s="337"/>
      <c r="K1" s="337"/>
      <c r="L1" s="337"/>
      <c r="M1" s="337"/>
      <c r="N1" s="337"/>
      <c r="O1" s="337"/>
      <c r="P1" s="337"/>
      <c r="Q1" s="337"/>
    </row>
    <row r="2" spans="1:17" ht="46.5" customHeight="1">
      <c r="C2" s="373" t="s">
        <v>1</v>
      </c>
      <c r="D2" s="374"/>
      <c r="E2" s="500"/>
    </row>
    <row r="3" spans="1:17" ht="21.95" customHeight="1">
      <c r="A3" s="382"/>
      <c r="B3" s="383"/>
      <c r="C3" s="383" t="s">
        <v>81</v>
      </c>
      <c r="D3" s="342"/>
      <c r="E3" s="385"/>
      <c r="H3" s="337"/>
      <c r="I3" s="337"/>
      <c r="J3" s="337"/>
      <c r="K3" s="337"/>
      <c r="L3" s="337"/>
      <c r="M3" s="337"/>
      <c r="N3" s="337"/>
      <c r="O3" s="337"/>
      <c r="P3" s="337"/>
      <c r="Q3" s="337"/>
    </row>
    <row r="4" spans="1:17">
      <c r="B4" s="501"/>
    </row>
    <row r="5" spans="1:17">
      <c r="B5" s="502"/>
      <c r="C5" s="502" t="s">
        <v>82</v>
      </c>
      <c r="D5" s="502" t="s">
        <v>83</v>
      </c>
      <c r="E5" s="502" t="s">
        <v>84</v>
      </c>
    </row>
    <row r="6" spans="1:17" s="64" customFormat="1" ht="36" customHeight="1">
      <c r="B6" s="408">
        <v>1</v>
      </c>
      <c r="C6" s="503" t="s">
        <v>85</v>
      </c>
      <c r="D6" s="504" t="s">
        <v>86</v>
      </c>
      <c r="E6" s="507" t="s">
        <v>87</v>
      </c>
    </row>
    <row r="7" spans="1:17" s="64" customFormat="1" ht="141.6" customHeight="1">
      <c r="B7" s="408">
        <v>2</v>
      </c>
      <c r="C7" s="503" t="s">
        <v>88</v>
      </c>
      <c r="D7" s="504" t="s">
        <v>89</v>
      </c>
      <c r="E7" s="507" t="s">
        <v>90</v>
      </c>
    </row>
    <row r="8" spans="1:17" s="64" customFormat="1" ht="135.94999999999999" customHeight="1">
      <c r="B8" s="408">
        <v>3</v>
      </c>
      <c r="C8" s="503" t="s">
        <v>91</v>
      </c>
      <c r="D8" s="504" t="s">
        <v>92</v>
      </c>
      <c r="E8" s="507" t="s">
        <v>87</v>
      </c>
    </row>
    <row r="9" spans="1:17" s="64" customFormat="1" ht="84.95" customHeight="1">
      <c r="B9" s="408">
        <v>4</v>
      </c>
      <c r="C9" s="503" t="s">
        <v>93</v>
      </c>
      <c r="D9" s="504" t="s">
        <v>94</v>
      </c>
      <c r="E9" s="507" t="s">
        <v>87</v>
      </c>
    </row>
    <row r="10" spans="1:17" s="64" customFormat="1" ht="150" customHeight="1">
      <c r="B10" s="408">
        <v>5</v>
      </c>
      <c r="C10" s="503" t="s">
        <v>95</v>
      </c>
      <c r="D10" s="504" t="s">
        <v>96</v>
      </c>
      <c r="E10" s="507" t="s">
        <v>87</v>
      </c>
    </row>
    <row r="11" spans="1:17" s="64" customFormat="1" ht="66.95" customHeight="1">
      <c r="B11" s="408">
        <v>6</v>
      </c>
      <c r="C11" s="503" t="s">
        <v>97</v>
      </c>
      <c r="D11" s="504" t="s">
        <v>98</v>
      </c>
      <c r="E11" s="507" t="s">
        <v>87</v>
      </c>
    </row>
    <row r="12" spans="1:17" s="64" customFormat="1" ht="127.5" customHeight="1">
      <c r="B12" s="408">
        <v>7</v>
      </c>
      <c r="C12" s="503" t="s">
        <v>99</v>
      </c>
      <c r="D12" s="504" t="s">
        <v>100</v>
      </c>
      <c r="E12" s="507" t="s">
        <v>87</v>
      </c>
    </row>
    <row r="13" spans="1:17" s="64" customFormat="1" ht="98.1" customHeight="1">
      <c r="B13" s="408">
        <v>8</v>
      </c>
      <c r="C13" s="503" t="s">
        <v>101</v>
      </c>
      <c r="D13" s="504" t="s">
        <v>102</v>
      </c>
      <c r="E13" s="507" t="s">
        <v>87</v>
      </c>
    </row>
    <row r="14" spans="1:17" s="64" customFormat="1" ht="48.6" customHeight="1">
      <c r="B14" s="408">
        <v>9</v>
      </c>
      <c r="C14" s="503" t="s">
        <v>103</v>
      </c>
      <c r="D14" s="504" t="s">
        <v>104</v>
      </c>
      <c r="E14" s="507" t="s">
        <v>87</v>
      </c>
    </row>
    <row r="15" spans="1:17" s="64" customFormat="1" ht="49.5" customHeight="1">
      <c r="B15" s="408">
        <v>10</v>
      </c>
      <c r="C15" s="503" t="s">
        <v>105</v>
      </c>
      <c r="D15" s="504" t="s">
        <v>106</v>
      </c>
      <c r="E15" s="507" t="s">
        <v>107</v>
      </c>
    </row>
    <row r="16" spans="1:17" s="64" customFormat="1" ht="65.45" customHeight="1">
      <c r="B16" s="408">
        <v>11</v>
      </c>
      <c r="C16" s="503" t="s">
        <v>108</v>
      </c>
      <c r="D16" s="504" t="s">
        <v>109</v>
      </c>
      <c r="E16" s="507" t="s">
        <v>87</v>
      </c>
    </row>
    <row r="17" spans="2:5" s="64" customFormat="1" ht="125.45" customHeight="1">
      <c r="B17" s="408">
        <v>12</v>
      </c>
      <c r="C17" s="505" t="s">
        <v>110</v>
      </c>
      <c r="D17" s="504" t="s">
        <v>111</v>
      </c>
      <c r="E17" s="507" t="s">
        <v>87</v>
      </c>
    </row>
    <row r="18" spans="2:5" s="64" customFormat="1" ht="90.6" customHeight="1">
      <c r="B18" s="408">
        <v>13</v>
      </c>
      <c r="C18" s="505" t="s">
        <v>112</v>
      </c>
      <c r="D18" s="504" t="s">
        <v>113</v>
      </c>
      <c r="E18" s="524" t="s">
        <v>114</v>
      </c>
    </row>
    <row r="19" spans="2:5" s="64" customFormat="1" ht="250.5" customHeight="1">
      <c r="B19" s="408">
        <v>14</v>
      </c>
      <c r="C19" s="503" t="s">
        <v>115</v>
      </c>
      <c r="D19" s="504" t="s">
        <v>116</v>
      </c>
      <c r="E19" s="507" t="s">
        <v>117</v>
      </c>
    </row>
    <row r="20" spans="2:5" s="64" customFormat="1" ht="36.6" customHeight="1">
      <c r="B20" s="408">
        <v>15</v>
      </c>
      <c r="C20" s="503" t="s">
        <v>118</v>
      </c>
      <c r="D20" s="504" t="s">
        <v>119</v>
      </c>
      <c r="E20" s="507" t="s">
        <v>107</v>
      </c>
    </row>
    <row r="21" spans="2:5" s="64" customFormat="1" ht="39" customHeight="1">
      <c r="B21" s="408">
        <v>16</v>
      </c>
      <c r="C21" s="503" t="s">
        <v>120</v>
      </c>
      <c r="D21" s="504" t="s">
        <v>121</v>
      </c>
      <c r="E21" s="507" t="s">
        <v>122</v>
      </c>
    </row>
    <row r="22" spans="2:5" s="64" customFormat="1" ht="38.1" customHeight="1">
      <c r="B22" s="408">
        <v>17</v>
      </c>
      <c r="C22" s="503" t="s">
        <v>123</v>
      </c>
      <c r="D22" s="504" t="s">
        <v>124</v>
      </c>
      <c r="E22" s="507" t="s">
        <v>122</v>
      </c>
    </row>
    <row r="23" spans="2:5" s="64" customFormat="1" ht="66.599999999999994" customHeight="1">
      <c r="B23" s="408">
        <v>18</v>
      </c>
      <c r="C23" s="503" t="s">
        <v>125</v>
      </c>
      <c r="D23" s="504" t="s">
        <v>126</v>
      </c>
      <c r="E23" s="507" t="s">
        <v>127</v>
      </c>
    </row>
    <row r="24" spans="2:5" s="64" customFormat="1" ht="66.95" customHeight="1">
      <c r="B24" s="408">
        <v>19</v>
      </c>
      <c r="C24" s="503" t="s">
        <v>128</v>
      </c>
      <c r="D24" s="504" t="s">
        <v>129</v>
      </c>
      <c r="E24" s="524" t="s">
        <v>114</v>
      </c>
    </row>
    <row r="25" spans="2:5" s="64" customFormat="1" ht="39.6" customHeight="1">
      <c r="B25" s="408">
        <v>20</v>
      </c>
      <c r="C25" s="503" t="s">
        <v>130</v>
      </c>
      <c r="D25" s="504" t="s">
        <v>131</v>
      </c>
      <c r="E25" s="507" t="s">
        <v>87</v>
      </c>
    </row>
    <row r="26" spans="2:5" s="64" customFormat="1" ht="365.45" customHeight="1">
      <c r="B26" s="408">
        <v>21</v>
      </c>
      <c r="C26" s="503" t="s">
        <v>132</v>
      </c>
      <c r="D26" s="504" t="s">
        <v>133</v>
      </c>
      <c r="E26" s="507" t="s">
        <v>134</v>
      </c>
    </row>
    <row r="27" spans="2:5" s="64" customFormat="1" ht="108.6" customHeight="1">
      <c r="B27" s="408">
        <v>22</v>
      </c>
      <c r="C27" s="503" t="s">
        <v>135</v>
      </c>
      <c r="D27" s="504" t="s">
        <v>136</v>
      </c>
      <c r="E27" s="507" t="s">
        <v>137</v>
      </c>
    </row>
    <row r="28" spans="2:5" s="64" customFormat="1" ht="53.45" customHeight="1">
      <c r="B28" s="408">
        <v>23</v>
      </c>
      <c r="C28" s="503" t="s">
        <v>138</v>
      </c>
      <c r="D28" s="504" t="s">
        <v>139</v>
      </c>
      <c r="E28" s="524" t="s">
        <v>114</v>
      </c>
    </row>
    <row r="29" spans="2:5" s="64" customFormat="1" ht="147.6" customHeight="1">
      <c r="B29" s="408">
        <v>24</v>
      </c>
      <c r="C29" s="503" t="s">
        <v>140</v>
      </c>
      <c r="D29" s="504" t="s">
        <v>141</v>
      </c>
      <c r="E29" s="507" t="s">
        <v>87</v>
      </c>
    </row>
    <row r="30" spans="2:5" s="64" customFormat="1" ht="63" customHeight="1">
      <c r="B30" s="408">
        <v>25</v>
      </c>
      <c r="C30" s="503" t="s">
        <v>142</v>
      </c>
      <c r="D30" s="504" t="s">
        <v>143</v>
      </c>
      <c r="E30" s="525" t="s">
        <v>127</v>
      </c>
    </row>
    <row r="31" spans="2:5"/>
    <row r="32" spans="2:5"/>
    <row r="33"/>
    <row r="34"/>
    <row r="35"/>
    <row r="36"/>
  </sheetData>
  <sheetProtection sheet="1" objects="1" scenarios="1" formatRows="0" selectLockedCells="1" sort="0"/>
  <autoFilter ref="C5:D5" xr:uid="{74EB99A5-9691-44A2-AA99-908A2AD61168}">
    <sortState xmlns:xlrd2="http://schemas.microsoft.com/office/spreadsheetml/2017/richdata2" ref="C6:D28">
      <sortCondition ref="C5"/>
    </sortState>
  </autoFilter>
  <hyperlinks>
    <hyperlink ref="E6" r:id="rId1" xr:uid="{217B0471-79EE-4685-9059-D3902104BE41}"/>
    <hyperlink ref="E8:E14" r:id="rId2" display="TPG24-33 Reporting Framework for first year climate-related financial disclosures (2025)" xr:uid="{4F790680-55F6-4255-80C4-9A7A9C16A04A}"/>
    <hyperlink ref="E29:E30" r:id="rId3" display="TPG24-33 Reporting Framework for first year climate-related financial disclosures (2025)" xr:uid="{5DFF731B-4A31-460E-B12E-E29D2F7C3147}"/>
    <hyperlink ref="E19" r:id="rId4" xr:uid="{187F6718-1D13-4677-8F07-5A0A918F1140}"/>
    <hyperlink ref="E15" r:id="rId5" xr:uid="{11CA8FB1-8E3F-4A93-9698-D90F1614D2CF}"/>
    <hyperlink ref="E20" r:id="rId6" xr:uid="{60519AF5-CC9E-4613-9C3D-7E295129E6E8}"/>
    <hyperlink ref="E27" r:id="rId7" xr:uid="{487BD38D-F829-424D-8290-969B48FAC8CE}"/>
    <hyperlink ref="E30" r:id="rId8" xr:uid="{35B72D85-E0E1-4FFC-8014-183F7C27B4CB}"/>
    <hyperlink ref="E7" r:id="rId9" xr:uid="{1919D920-9D7E-46FC-93A8-96165A2EDF94}"/>
    <hyperlink ref="E16" r:id="rId10" xr:uid="{770E0207-0251-45D7-A83E-82FB9610253D}"/>
    <hyperlink ref="E17" r:id="rId11" xr:uid="{7C0F497C-6048-4F8F-98D0-48A76D6F503B}"/>
    <hyperlink ref="E21" r:id="rId12" xr:uid="{E576BE51-82FE-467E-9FC3-717A9E5AE82E}"/>
    <hyperlink ref="E22" r:id="rId13" xr:uid="{EFF92428-A6D6-4F14-B309-E5A4F2F5D646}"/>
    <hyperlink ref="E23" r:id="rId14" xr:uid="{5C2413D6-865E-4D08-BC3E-121708E84C8B}"/>
    <hyperlink ref="E25:E26" r:id="rId15" display="TPG24-33 Reporting Framework for first year climate-related financial disclosures (2025)" xr:uid="{C1D5C264-F95A-4191-A0FA-C8E52507C09C}"/>
  </hyperlinks>
  <pageMargins left="0.7" right="0.7" top="0.75" bottom="0.75" header="0.3" footer="0.3"/>
  <drawing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691D0-63D2-4AAA-A436-90477E1DC055}">
  <sheetPr codeName="Sheet4">
    <tabColor rgb="FFECDFF5"/>
  </sheetPr>
  <dimension ref="A1:Q23"/>
  <sheetViews>
    <sheetView showGridLines="0" showRowColHeaders="0" zoomScale="85" zoomScaleNormal="85" workbookViewId="0">
      <selection activeCell="D15" sqref="D15"/>
    </sheetView>
  </sheetViews>
  <sheetFormatPr defaultColWidth="0" defaultRowHeight="18" zeroHeight="1"/>
  <cols>
    <col min="1" max="1" width="11.140625" style="31" customWidth="1"/>
    <col min="2" max="2" width="3.5703125" style="31" customWidth="1"/>
    <col min="3" max="3" width="91.42578125" style="31" customWidth="1"/>
    <col min="4" max="4" width="15" style="31" customWidth="1"/>
    <col min="5" max="5" width="8.85546875" style="31" customWidth="1"/>
    <col min="6" max="6" width="40.85546875" style="31" customWidth="1"/>
    <col min="7" max="7" width="77" style="31" customWidth="1"/>
    <col min="8" max="9" width="8.85546875" style="31" customWidth="1"/>
    <col min="10" max="17" width="0" style="31" hidden="1" customWidth="1"/>
    <col min="18" max="16384" width="8.85546875" style="31" hidden="1"/>
  </cols>
  <sheetData>
    <row r="1" spans="1:17" ht="17.100000000000001" customHeight="1">
      <c r="A1" s="329"/>
      <c r="B1" s="329"/>
      <c r="C1" s="329"/>
      <c r="D1" s="329"/>
      <c r="E1" s="330"/>
      <c r="F1" s="330"/>
      <c r="G1" s="330"/>
      <c r="H1" s="330"/>
      <c r="I1" s="330"/>
      <c r="J1" s="337"/>
      <c r="K1" s="337"/>
      <c r="L1" s="337"/>
      <c r="M1" s="337"/>
      <c r="N1" s="337"/>
      <c r="O1" s="337"/>
      <c r="P1" s="337"/>
      <c r="Q1" s="337"/>
    </row>
    <row r="2" spans="1:17" ht="70.5" customHeight="1">
      <c r="C2" s="373" t="s">
        <v>1</v>
      </c>
      <c r="D2" s="374"/>
    </row>
    <row r="3" spans="1:17" ht="21.95" customHeight="1">
      <c r="A3" s="382"/>
      <c r="B3" s="383" t="s">
        <v>144</v>
      </c>
      <c r="C3" s="385"/>
      <c r="D3" s="342"/>
      <c r="E3" s="337"/>
      <c r="H3" s="337"/>
      <c r="I3" s="337"/>
      <c r="J3" s="337"/>
      <c r="K3" s="337"/>
      <c r="L3" s="337"/>
      <c r="M3" s="337"/>
      <c r="N3" s="337"/>
      <c r="O3" s="337"/>
      <c r="P3" s="337"/>
      <c r="Q3" s="337"/>
    </row>
    <row r="4" spans="1:17" ht="44.1" customHeight="1">
      <c r="B4" s="553" t="s">
        <v>145</v>
      </c>
      <c r="C4" s="553"/>
      <c r="D4" s="553"/>
      <c r="E4" s="553"/>
      <c r="F4" s="553"/>
      <c r="G4" s="553"/>
    </row>
    <row r="5" spans="1:17">
      <c r="B5" s="553"/>
      <c r="C5" s="553"/>
      <c r="D5" s="553"/>
      <c r="E5" s="553"/>
      <c r="F5" s="553"/>
      <c r="G5" s="553"/>
    </row>
    <row r="6" spans="1:17" ht="183.95" customHeight="1">
      <c r="B6" s="553"/>
      <c r="C6" s="553"/>
      <c r="D6" s="553"/>
      <c r="E6" s="553"/>
      <c r="F6" s="553"/>
      <c r="G6" s="553"/>
    </row>
    <row r="7" spans="1:17"/>
    <row r="8" spans="1:17" ht="20.45" customHeight="1" thickBot="1">
      <c r="C8" s="386" t="s">
        <v>146</v>
      </c>
    </row>
    <row r="9" spans="1:17" ht="54" customHeight="1">
      <c r="B9" s="387" t="s">
        <v>147</v>
      </c>
      <c r="C9" s="388" t="s">
        <v>148</v>
      </c>
      <c r="D9" s="318" t="s">
        <v>149</v>
      </c>
      <c r="F9" s="313" t="str">
        <f>IF(COUNTA($D$9:$D$15)=7,"Your organisation's level of materiality:","")</f>
        <v>Your organisation's level of materiality:</v>
      </c>
      <c r="G9" s="314" t="str">
        <f>IF(COUNTA($D$9:$D$15)=7,IF($D$9&lt;&gt;"No",'Screening Exercise (BTS)'!$B$14,IF(COUNTIF($D$10:$D$15,"&lt;&gt;No")&lt;2,'Screening Exercise (BTS)'!$B$27,IF(COUNTIF($D$10:$D$15,"&lt;&gt;No")&gt;=2,'Screening Exercise (BTS)'!$B$14,'Screening Exercise (BTS)'!$B$27))),"")</f>
        <v>HIGHER. Proceed with developing a DETAILED transition plan.</v>
      </c>
      <c r="H9" s="343"/>
      <c r="I9" s="343"/>
      <c r="J9" s="343"/>
      <c r="K9" s="343"/>
      <c r="L9" s="343"/>
      <c r="M9" s="343"/>
      <c r="N9" s="343"/>
      <c r="O9" s="343"/>
      <c r="P9" s="343"/>
      <c r="Q9" s="343"/>
    </row>
    <row r="10" spans="1:17" ht="53.1" customHeight="1">
      <c r="B10" s="389" t="s">
        <v>150</v>
      </c>
      <c r="C10" s="526" t="s">
        <v>151</v>
      </c>
      <c r="D10" s="319" t="s">
        <v>149</v>
      </c>
      <c r="F10" s="315"/>
      <c r="G10" s="316"/>
      <c r="H10" s="390"/>
      <c r="I10" s="390"/>
      <c r="J10" s="390"/>
      <c r="K10" s="390"/>
      <c r="L10" s="390"/>
      <c r="M10" s="390"/>
      <c r="N10" s="390"/>
      <c r="O10" s="390"/>
      <c r="P10" s="390"/>
      <c r="Q10" s="390"/>
    </row>
    <row r="11" spans="1:17" ht="56.1" customHeight="1">
      <c r="B11" s="389" t="s">
        <v>152</v>
      </c>
      <c r="C11" s="150" t="s">
        <v>153</v>
      </c>
      <c r="D11" s="319" t="s">
        <v>149</v>
      </c>
      <c r="F11" s="316" t="str">
        <f>IF(AND(COUNTA($D$9:$D$15)=7,COUNTIF($D$9:$D$15,"No")&lt;7),"Areas of higher materiality where your organisation should focus efforts:","")</f>
        <v>Areas of higher materiality where your organisation should focus efforts:</v>
      </c>
      <c r="G11" s="317"/>
      <c r="H11" s="390"/>
      <c r="I11" s="390"/>
      <c r="J11" s="390"/>
      <c r="K11" s="390"/>
      <c r="L11" s="390"/>
      <c r="M11" s="390"/>
      <c r="N11" s="390"/>
      <c r="O11" s="390"/>
      <c r="P11" s="390"/>
      <c r="Q11" s="390"/>
    </row>
    <row r="12" spans="1:17" ht="68.45" customHeight="1">
      <c r="B12" s="389" t="s">
        <v>154</v>
      </c>
      <c r="C12" s="150" t="s">
        <v>155</v>
      </c>
      <c r="D12" s="319" t="s">
        <v>149</v>
      </c>
      <c r="F12" s="554" t="str" cm="1">
        <f t="array" ref="F12">IF(AND(COUNTA($D$9:$D$15)=7,COUNTIF($D$9:$D$15,"No")&lt;7),"• "&amp;_xlfn.TEXTJOIN(CHAR(10)&amp;"• ",TRUE,_xlfn._xlws.FILTER('Screening Exercise (BTS)'!$C$33:$C$39,'Screening Exercise (BTS)'!$A$33:$A$39&lt;&gt;"no")),"")</f>
        <v>• The criticality of services or assets your infrastructure provides to the Government and community
• Your organisation's scope 1 and 2 emissions
• Physical climate-related risks or hazards associated with your organisation's physical assets
• Physical climate-related risks or hazards associated with the services your organisation provides
• Risks associated with the transition to a low-carbon economy
• Risks associated with the vulnerability to your organisation's supply chain
• Your organisation's scope 3 emissions</v>
      </c>
      <c r="G12" s="554"/>
    </row>
    <row r="13" spans="1:17" ht="68.45" customHeight="1">
      <c r="B13" s="389" t="s">
        <v>156</v>
      </c>
      <c r="C13" s="150" t="s">
        <v>157</v>
      </c>
      <c r="D13" s="319" t="s">
        <v>149</v>
      </c>
      <c r="F13" s="554"/>
      <c r="G13" s="554"/>
    </row>
    <row r="14" spans="1:17" ht="48.6" customHeight="1">
      <c r="B14" s="508" t="s">
        <v>158</v>
      </c>
      <c r="C14" s="150" t="s">
        <v>159</v>
      </c>
      <c r="D14" s="319" t="s">
        <v>149</v>
      </c>
      <c r="F14" s="554"/>
      <c r="G14" s="554"/>
    </row>
    <row r="15" spans="1:17" ht="63.6" customHeight="1" thickBot="1">
      <c r="B15" s="509" t="s">
        <v>160</v>
      </c>
      <c r="C15" s="391" t="s">
        <v>161</v>
      </c>
      <c r="D15" s="320" t="s">
        <v>149</v>
      </c>
      <c r="F15" s="554"/>
      <c r="G15" s="554"/>
    </row>
    <row r="16" spans="1:17" ht="5.45" customHeight="1"/>
    <row r="17" spans="2:4" ht="33" customHeight="1">
      <c r="B17" s="556" t="s">
        <v>162</v>
      </c>
      <c r="C17" s="556"/>
      <c r="D17" s="556"/>
    </row>
    <row r="18" spans="2:4" ht="20.100000000000001" customHeight="1">
      <c r="B18" s="557" t="s">
        <v>163</v>
      </c>
      <c r="C18" s="557"/>
      <c r="D18" s="557"/>
    </row>
    <row r="19" spans="2:4" ht="60" customHeight="1">
      <c r="B19" s="555" t="s">
        <v>164</v>
      </c>
      <c r="C19" s="555"/>
      <c r="D19" s="555"/>
    </row>
    <row r="20" spans="2:4" ht="29.45" customHeight="1">
      <c r="B20" s="555" t="s">
        <v>165</v>
      </c>
      <c r="C20" s="555"/>
      <c r="D20" s="555"/>
    </row>
    <row r="21" spans="2:4" ht="27.6" customHeight="1">
      <c r="B21" s="555"/>
      <c r="C21" s="555"/>
      <c r="D21" s="555"/>
    </row>
    <row r="22" spans="2:4"/>
    <row r="23" spans="2:4"/>
  </sheetData>
  <sheetProtection sheet="1" objects="1" scenarios="1" formatRows="0" selectLockedCells="1"/>
  <mergeCells count="7">
    <mergeCell ref="B4:G6"/>
    <mergeCell ref="F12:G15"/>
    <mergeCell ref="B20:D20"/>
    <mergeCell ref="B21:D21"/>
    <mergeCell ref="B19:D19"/>
    <mergeCell ref="B17:D17"/>
    <mergeCell ref="B18:D18"/>
  </mergeCells>
  <conditionalFormatting sqref="D9:D15">
    <cfRule type="containsText" dxfId="528" priority="18" operator="containsText" text="No">
      <formula>NOT(ISERROR(SEARCH("No",D9)))</formula>
    </cfRule>
    <cfRule type="containsText" dxfId="527" priority="19" operator="containsText" text="Unsure">
      <formula>NOT(ISERROR(SEARCH("Unsure",D9)))</formula>
    </cfRule>
    <cfRule type="containsText" dxfId="526" priority="20" operator="containsText" text="Yes">
      <formula>NOT(ISERROR(SEARCH("Yes",D9)))</formula>
    </cfRule>
  </conditionalFormatting>
  <conditionalFormatting sqref="F11">
    <cfRule type="containsBlanks" dxfId="525" priority="9">
      <formula>LEN(TRIM(F11))=0</formula>
    </cfRule>
  </conditionalFormatting>
  <conditionalFormatting sqref="F12:G12">
    <cfRule type="notContainsBlanks" dxfId="524" priority="4">
      <formula>LEN(TRIM(F12))&gt;0</formula>
    </cfRule>
  </conditionalFormatting>
  <conditionalFormatting sqref="F12:G15">
    <cfRule type="containsBlanks" dxfId="523" priority="7">
      <formula>LEN(TRIM(F12))=0</formula>
    </cfRule>
  </conditionalFormatting>
  <conditionalFormatting sqref="F13:G14">
    <cfRule type="notContainsBlanks" dxfId="522" priority="25">
      <formula>LEN(TRIM(F13))&gt;0</formula>
    </cfRule>
  </conditionalFormatting>
  <conditionalFormatting sqref="F15:G15">
    <cfRule type="notContainsBlanks" dxfId="521" priority="3">
      <formula>LEN(TRIM(F15))&gt;0</formula>
    </cfRule>
  </conditionalFormatting>
  <conditionalFormatting sqref="G9">
    <cfRule type="containsText" dxfId="520" priority="15" operator="containsText" text="low">
      <formula>NOT(ISERROR(SEARCH("low",G9)))</formula>
    </cfRule>
    <cfRule type="containsText" dxfId="519" priority="17" operator="containsText" text="high">
      <formula>NOT(ISERROR(SEARCH("high",G9)))</formula>
    </cfRule>
    <cfRule type="containsBlanks" dxfId="518" priority="26">
      <formula>LEN(TRIM(G9))=0</formula>
    </cfRule>
  </conditionalFormatting>
  <conditionalFormatting sqref="G10">
    <cfRule type="containsBlanks" dxfId="517" priority="12">
      <formula>LEN(TRIM(G10))=0</formula>
    </cfRule>
  </conditionalFormatting>
  <conditionalFormatting sqref="G11">
    <cfRule type="notContainsBlanks" dxfId="516" priority="24">
      <formula>LEN(TRIM(G11))&gt;0</formula>
    </cfRule>
  </conditionalFormatting>
  <dataValidations count="1">
    <dataValidation type="list" allowBlank="1" showInputMessage="1" showErrorMessage="1" sqref="D9:D15" xr:uid="{1101F74A-6880-4284-8BD9-DA7FD262DA74}">
      <formula1>"Yes, No, Unsure"</formula1>
    </dataValidation>
  </dataValidations>
  <hyperlinks>
    <hyperlink ref="B18:D18" r:id="rId1" display="** Activities classified as essential services under the NSW Essential Services Act" xr:uid="{0050B662-994D-4614-B199-DD4F53CEE147}"/>
  </hyperlinks>
  <pageMargins left="0.7" right="0.7" top="0.75" bottom="0.75" header="0.3" footer="0.3"/>
  <ignoredErrors>
    <ignoredError sqref="B9:B1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01613-AF46-4CB0-8103-22A2EB0E6ADA}">
  <sheetPr codeName="Sheet5">
    <tabColor rgb="FFECDFF5"/>
  </sheetPr>
  <dimension ref="A1:Q43"/>
  <sheetViews>
    <sheetView topLeftCell="A21" workbookViewId="0">
      <selection activeCell="C39" sqref="C39"/>
    </sheetView>
  </sheetViews>
  <sheetFormatPr defaultColWidth="0" defaultRowHeight="14.45" zeroHeight="1"/>
  <cols>
    <col min="1" max="1" width="8.85546875" customWidth="1"/>
    <col min="2" max="2" width="13.42578125" customWidth="1"/>
    <col min="3" max="3" width="128.140625" customWidth="1"/>
    <col min="4" max="4" width="2.140625" customWidth="1"/>
    <col min="5" max="5" width="15" customWidth="1"/>
    <col min="6" max="8" width="8.85546875" customWidth="1"/>
    <col min="9" max="17" width="0" hidden="1" customWidth="1"/>
    <col min="18" max="16384" width="8.85546875" hidden="1"/>
  </cols>
  <sheetData>
    <row r="1" spans="1:17" s="144" customFormat="1" ht="70.5" customHeight="1" thickBot="1">
      <c r="A1" s="77"/>
      <c r="B1" s="77"/>
      <c r="C1" s="142" t="s">
        <v>166</v>
      </c>
      <c r="D1" s="143"/>
      <c r="E1" s="143"/>
    </row>
    <row r="2" spans="1:17"/>
    <row r="3" spans="1:17">
      <c r="B3" s="82" t="s">
        <v>167</v>
      </c>
      <c r="C3" s="81" t="s">
        <v>168</v>
      </c>
      <c r="D3" s="16"/>
      <c r="E3" s="16"/>
      <c r="F3" s="16"/>
      <c r="G3" s="16"/>
      <c r="H3" s="16"/>
      <c r="I3" s="16"/>
      <c r="J3" s="16"/>
      <c r="K3" s="16"/>
      <c r="L3" s="16"/>
      <c r="M3" s="16"/>
      <c r="N3" s="16"/>
      <c r="O3" s="16"/>
      <c r="P3" s="16"/>
      <c r="Q3" s="16"/>
    </row>
    <row r="4" spans="1:17">
      <c r="B4" s="78" t="s">
        <v>149</v>
      </c>
      <c r="C4" t="s">
        <v>169</v>
      </c>
      <c r="D4" s="17"/>
      <c r="E4" s="16"/>
      <c r="F4" s="16"/>
      <c r="G4" s="16"/>
      <c r="H4" s="16"/>
      <c r="I4" s="16"/>
      <c r="J4" s="16"/>
      <c r="K4" s="16"/>
      <c r="L4" s="16"/>
      <c r="M4" s="16"/>
      <c r="N4" s="16"/>
      <c r="O4" s="16"/>
      <c r="P4" s="16"/>
      <c r="Q4" s="16"/>
    </row>
    <row r="5" spans="1:17">
      <c r="B5" s="97">
        <v>10000</v>
      </c>
      <c r="C5" t="s">
        <v>170</v>
      </c>
    </row>
    <row r="6" spans="1:17">
      <c r="B6" s="78" t="s">
        <v>149</v>
      </c>
      <c r="C6" t="s">
        <v>171</v>
      </c>
      <c r="D6" s="17"/>
      <c r="E6" s="16"/>
      <c r="F6" s="16"/>
      <c r="G6" s="16"/>
      <c r="H6" s="16"/>
      <c r="I6" s="16"/>
      <c r="J6" s="16"/>
      <c r="K6" s="16"/>
      <c r="L6" s="16"/>
      <c r="M6" s="16"/>
      <c r="N6" s="16"/>
      <c r="O6" s="16"/>
      <c r="P6" s="16"/>
      <c r="Q6" s="16"/>
    </row>
    <row r="7" spans="1:17">
      <c r="B7" s="78" t="s">
        <v>149</v>
      </c>
      <c r="C7" t="s">
        <v>172</v>
      </c>
    </row>
    <row r="8" spans="1:17">
      <c r="B8" s="78" t="s">
        <v>149</v>
      </c>
      <c r="C8" t="s">
        <v>173</v>
      </c>
    </row>
    <row r="9" spans="1:17">
      <c r="B9" s="78" t="s">
        <v>149</v>
      </c>
      <c r="C9" t="s">
        <v>174</v>
      </c>
    </row>
    <row r="10" spans="1:17">
      <c r="B10" s="78" t="s">
        <v>149</v>
      </c>
      <c r="C10" t="s">
        <v>175</v>
      </c>
    </row>
    <row r="11" spans="1:17">
      <c r="B11" s="78" t="s">
        <v>149</v>
      </c>
      <c r="C11" t="s">
        <v>176</v>
      </c>
    </row>
    <row r="12" spans="1:17">
      <c r="C12" s="17"/>
      <c r="D12" s="17"/>
      <c r="E12" s="16"/>
      <c r="F12" s="16"/>
      <c r="G12" s="16"/>
      <c r="H12" s="16"/>
      <c r="I12" s="16"/>
      <c r="J12" s="16"/>
      <c r="K12" s="16"/>
      <c r="L12" s="16"/>
      <c r="M12" s="16"/>
      <c r="N12" s="16"/>
      <c r="O12" s="16"/>
      <c r="P12" s="16"/>
      <c r="Q12" s="16"/>
    </row>
    <row r="13" spans="1:17">
      <c r="B13" s="92" t="s">
        <v>177</v>
      </c>
      <c r="C13" s="84"/>
      <c r="D13" s="85"/>
    </row>
    <row r="14" spans="1:17">
      <c r="B14" s="86" t="s">
        <v>178</v>
      </c>
      <c r="C14" s="95"/>
      <c r="D14" s="96"/>
      <c r="E14" s="16"/>
      <c r="F14" s="16"/>
      <c r="G14" s="16"/>
      <c r="H14" s="16"/>
      <c r="I14" s="16"/>
      <c r="J14" s="16"/>
      <c r="K14" s="16"/>
      <c r="L14" s="16"/>
      <c r="M14" s="16"/>
      <c r="N14" s="16"/>
      <c r="O14" s="16"/>
      <c r="P14" s="16"/>
      <c r="Q14" s="16"/>
    </row>
    <row r="15" spans="1:17"/>
    <row r="16" spans="1:17">
      <c r="B16" s="82" t="s">
        <v>167</v>
      </c>
      <c r="C16" s="81" t="s">
        <v>179</v>
      </c>
      <c r="D16" s="16"/>
      <c r="E16" s="16"/>
      <c r="F16" s="16"/>
      <c r="G16" s="16"/>
      <c r="H16" s="16"/>
      <c r="I16" s="16"/>
      <c r="J16" s="16"/>
      <c r="K16" s="16"/>
      <c r="L16" s="16"/>
      <c r="M16" s="16"/>
      <c r="N16" s="16"/>
      <c r="O16" s="16"/>
      <c r="P16" s="16"/>
      <c r="Q16" s="16"/>
    </row>
    <row r="17" spans="2:17">
      <c r="B17" s="78" t="s">
        <v>180</v>
      </c>
      <c r="C17" t="s">
        <v>181</v>
      </c>
      <c r="D17" s="17"/>
      <c r="E17" s="16"/>
      <c r="F17" s="16"/>
      <c r="G17" s="16"/>
      <c r="H17" s="16"/>
      <c r="I17" s="16"/>
      <c r="J17" s="16"/>
      <c r="K17" s="16"/>
      <c r="L17" s="16"/>
      <c r="M17" s="16"/>
      <c r="N17" s="16"/>
      <c r="O17" s="16"/>
      <c r="P17" s="16"/>
      <c r="Q17" s="16"/>
    </row>
    <row r="18" spans="2:17">
      <c r="B18" s="97">
        <f>B5</f>
        <v>10000</v>
      </c>
      <c r="C18" t="s">
        <v>182</v>
      </c>
    </row>
    <row r="19" spans="2:17">
      <c r="B19" s="78" t="s">
        <v>180</v>
      </c>
      <c r="C19" t="s">
        <v>183</v>
      </c>
      <c r="D19" s="17"/>
      <c r="E19" s="16"/>
      <c r="F19" s="16"/>
      <c r="G19" s="16"/>
      <c r="H19" s="16"/>
      <c r="I19" s="16"/>
      <c r="J19" s="16"/>
      <c r="K19" s="16"/>
      <c r="L19" s="16"/>
      <c r="M19" s="16"/>
      <c r="N19" s="16"/>
      <c r="O19" s="16"/>
      <c r="P19" s="16"/>
      <c r="Q19" s="16"/>
    </row>
    <row r="20" spans="2:17">
      <c r="B20" s="78" t="s">
        <v>180</v>
      </c>
      <c r="C20" t="s">
        <v>184</v>
      </c>
    </row>
    <row r="21" spans="2:17">
      <c r="B21" s="78" t="s">
        <v>180</v>
      </c>
      <c r="C21" t="s">
        <v>185</v>
      </c>
    </row>
    <row r="22" spans="2:17">
      <c r="B22" s="78" t="s">
        <v>180</v>
      </c>
      <c r="C22" t="s">
        <v>186</v>
      </c>
    </row>
    <row r="23" spans="2:17">
      <c r="B23" s="78" t="s">
        <v>180</v>
      </c>
      <c r="C23" t="s">
        <v>187</v>
      </c>
    </row>
    <row r="24" spans="2:17">
      <c r="B24" s="78" t="s">
        <v>180</v>
      </c>
      <c r="C24" t="s">
        <v>188</v>
      </c>
    </row>
    <row r="25" spans="2:17">
      <c r="C25" s="17"/>
      <c r="D25" s="17"/>
      <c r="E25" s="16"/>
      <c r="F25" s="16"/>
      <c r="G25" s="16"/>
      <c r="H25" s="16"/>
      <c r="I25" s="16"/>
      <c r="J25" s="16"/>
      <c r="K25" s="16"/>
      <c r="L25" s="16"/>
      <c r="M25" s="16"/>
      <c r="N25" s="16"/>
      <c r="O25" s="16"/>
      <c r="P25" s="16"/>
      <c r="Q25" s="16"/>
    </row>
    <row r="26" spans="2:17">
      <c r="B26" s="93" t="s">
        <v>189</v>
      </c>
      <c r="C26" s="87"/>
      <c r="D26" s="88"/>
    </row>
    <row r="27" spans="2:17">
      <c r="B27" s="89" t="s">
        <v>190</v>
      </c>
      <c r="C27" s="90"/>
      <c r="D27" s="91"/>
      <c r="E27" s="16"/>
      <c r="F27" s="16"/>
      <c r="G27" s="16"/>
      <c r="H27" s="16"/>
      <c r="I27" s="16"/>
      <c r="J27" s="16"/>
      <c r="K27" s="16"/>
      <c r="L27" s="16"/>
      <c r="M27" s="16"/>
      <c r="N27" s="16"/>
      <c r="O27" s="16"/>
      <c r="P27" s="16"/>
      <c r="Q27" s="16"/>
    </row>
    <row r="28" spans="2:17"/>
    <row r="29" spans="2:17">
      <c r="B29" s="80" t="s">
        <v>191</v>
      </c>
    </row>
    <row r="30" spans="2:17" ht="14.45" customHeight="1">
      <c r="B30" s="80" t="s">
        <v>192</v>
      </c>
      <c r="D30" s="17"/>
      <c r="E30" s="16"/>
      <c r="F30" s="16"/>
      <c r="G30" s="16"/>
      <c r="H30" s="16"/>
      <c r="I30" s="16"/>
      <c r="J30" s="16"/>
      <c r="K30" s="16"/>
      <c r="L30" s="16"/>
      <c r="M30" s="16"/>
      <c r="N30" s="16"/>
      <c r="O30" s="16"/>
      <c r="P30" s="16"/>
      <c r="Q30" s="16"/>
    </row>
    <row r="31" spans="2:17"/>
    <row r="32" spans="2:17">
      <c r="B32" s="79" t="s">
        <v>193</v>
      </c>
    </row>
    <row r="33" spans="1:3">
      <c r="A33" s="1" t="str">
        <f>'D. Screening Exercise'!D9</f>
        <v>Yes</v>
      </c>
      <c r="B33" s="94" t="s">
        <v>194</v>
      </c>
      <c r="C33" s="98" t="s">
        <v>195</v>
      </c>
    </row>
    <row r="34" spans="1:3">
      <c r="A34" s="1" t="str">
        <f>'D. Screening Exercise'!D10</f>
        <v>Yes</v>
      </c>
      <c r="B34" s="94" t="s">
        <v>196</v>
      </c>
      <c r="C34" s="98" t="s">
        <v>197</v>
      </c>
    </row>
    <row r="35" spans="1:3">
      <c r="A35" s="1" t="str">
        <f>'D. Screening Exercise'!D11</f>
        <v>Yes</v>
      </c>
      <c r="B35" s="94" t="s">
        <v>198</v>
      </c>
      <c r="C35" s="98" t="s">
        <v>199</v>
      </c>
    </row>
    <row r="36" spans="1:3">
      <c r="A36" s="1" t="str">
        <f>'D. Screening Exercise'!D12</f>
        <v>Yes</v>
      </c>
      <c r="B36" s="94" t="s">
        <v>200</v>
      </c>
      <c r="C36" s="98" t="s">
        <v>201</v>
      </c>
    </row>
    <row r="37" spans="1:3">
      <c r="A37" s="1" t="str">
        <f>'D. Screening Exercise'!D13</f>
        <v>Yes</v>
      </c>
      <c r="B37" s="94" t="s">
        <v>202</v>
      </c>
      <c r="C37" s="98" t="s">
        <v>203</v>
      </c>
    </row>
    <row r="38" spans="1:3">
      <c r="A38" s="1" t="str">
        <f>'D. Screening Exercise'!D14</f>
        <v>Yes</v>
      </c>
      <c r="B38" s="94" t="s">
        <v>204</v>
      </c>
      <c r="C38" s="98" t="s">
        <v>205</v>
      </c>
    </row>
    <row r="39" spans="1:3">
      <c r="A39" s="1" t="str">
        <f>'D. Screening Exercise'!D15</f>
        <v>Yes</v>
      </c>
      <c r="B39" s="94" t="s">
        <v>206</v>
      </c>
      <c r="C39" s="98" t="s">
        <v>207</v>
      </c>
    </row>
    <row r="40" spans="1:3"/>
    <row r="41" spans="1:3"/>
    <row r="42" spans="1:3"/>
    <row r="43" spans="1:3"/>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2DB0-3025-40C7-9365-391C9065E0E0}">
  <sheetPr codeName="Sheet9">
    <tabColor rgb="FFC00000"/>
  </sheetPr>
  <dimension ref="A1:F20"/>
  <sheetViews>
    <sheetView showGridLines="0" tabSelected="1" topLeftCell="A3" zoomScaleNormal="100" workbookViewId="0">
      <selection activeCell="D8" sqref="D8"/>
    </sheetView>
  </sheetViews>
  <sheetFormatPr defaultColWidth="0" defaultRowHeight="14.45" zeroHeight="1"/>
  <cols>
    <col min="1" max="1" width="8.5703125" style="384" customWidth="1"/>
    <col min="2" max="2" width="68.85546875" style="384" customWidth="1"/>
    <col min="3" max="3" width="62.85546875" style="384" customWidth="1"/>
    <col min="4" max="4" width="18.85546875" style="384" customWidth="1"/>
    <col min="5" max="5" width="53.42578125" style="384" customWidth="1"/>
    <col min="6" max="6" width="6.140625" style="384" customWidth="1"/>
    <col min="7" max="16384" width="8.7109375" hidden="1"/>
  </cols>
  <sheetData>
    <row r="1" spans="1:6" ht="17.100000000000001" customHeight="1">
      <c r="A1" s="392"/>
      <c r="B1" s="392"/>
      <c r="C1" s="392"/>
      <c r="D1" s="392"/>
      <c r="E1" s="330"/>
      <c r="F1" s="330"/>
    </row>
    <row r="2" spans="1:6" ht="39" customHeight="1">
      <c r="A2" s="393"/>
      <c r="B2" s="332" t="s">
        <v>1</v>
      </c>
      <c r="C2" s="333"/>
      <c r="D2" s="333"/>
      <c r="E2" s="333"/>
      <c r="F2" s="333"/>
    </row>
    <row r="3" spans="1:6" ht="27.95" customHeight="1">
      <c r="A3" s="393"/>
      <c r="B3" s="419" t="s">
        <v>208</v>
      </c>
      <c r="C3" s="395"/>
      <c r="D3" s="395"/>
      <c r="E3" s="337"/>
      <c r="F3" s="337"/>
    </row>
    <row r="4" spans="1:6" ht="149.1" customHeight="1" thickBot="1">
      <c r="A4" s="393"/>
      <c r="B4" s="558" t="s">
        <v>209</v>
      </c>
      <c r="C4" s="558"/>
      <c r="D4" s="558"/>
      <c r="E4" s="558"/>
      <c r="F4" s="337"/>
    </row>
    <row r="5" spans="1:6" ht="21" customHeight="1" thickBot="1">
      <c r="A5" s="396" t="s">
        <v>210</v>
      </c>
      <c r="B5" s="396" t="s">
        <v>211</v>
      </c>
      <c r="C5" s="397" t="s">
        <v>212</v>
      </c>
      <c r="D5" s="396" t="s">
        <v>213</v>
      </c>
      <c r="E5" s="398" t="s">
        <v>214</v>
      </c>
    </row>
    <row r="6" spans="1:6" ht="16.5" thickBot="1">
      <c r="A6" s="400">
        <v>1</v>
      </c>
      <c r="B6" s="401" t="s">
        <v>215</v>
      </c>
      <c r="C6" s="402"/>
      <c r="D6" s="400"/>
      <c r="E6" s="403"/>
    </row>
    <row r="7" spans="1:6" ht="15.95">
      <c r="A7" s="405">
        <v>1.1000000000000001</v>
      </c>
      <c r="B7" s="406" t="s">
        <v>215</v>
      </c>
      <c r="C7" s="406"/>
      <c r="D7" s="405"/>
      <c r="E7" s="276"/>
    </row>
    <row r="8" spans="1:6" ht="151.5">
      <c r="A8" s="237" t="str" cm="1">
        <f t="array" ref="A8:C14">IF(ISNUMBER(SEARCH("lower",'D. Screening Exercise'!$G$9)),'Low Materiality Criteria'!C4:E8,'High Materiality Criteria'!C4:E10)</f>
        <v>1.1.1</v>
      </c>
      <c r="B8" s="311" t="str">
        <v xml:space="preserve">
Current and emerging regulatory and policy requirements related to climate change mitigation and adaptation and the net zero transition relevant to the organisation have been identified.
</v>
      </c>
      <c r="C8" s="312" t="str">
        <v xml:space="preserve">
•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(32)
</v>
      </c>
      <c r="D8" s="53" t="s">
        <v>149</v>
      </c>
      <c r="E8" s="243"/>
    </row>
    <row r="9" spans="1:6" ht="68.25">
      <c r="A9" s="237" t="str">
        <v>1.1.2</v>
      </c>
      <c r="B9" s="311" t="str">
        <v xml:space="preserve">
The organisation has documented high-level commitment to contribute to whole-of-government target to reduce emissions by 50% by 2030 and 70% by 2035 (on 2018-19 levels) and net zero by 2050. 
</v>
      </c>
      <c r="C9" s="311" t="str">
        <v xml:space="preserve">
• NSW Climate Change Policy Framework (19)
• Net Zero Government Operations Policy (22)
• NSW Net Zero Plan Stage 1:2020-2030 (23)
</v>
      </c>
      <c r="D9" s="53" t="s">
        <v>149</v>
      </c>
      <c r="E9" s="243"/>
    </row>
    <row r="10" spans="1:6" ht="68.25">
      <c r="A10" s="237" t="str">
        <v>1.1.3</v>
      </c>
      <c r="B10" s="311" t="str">
        <v xml:space="preserve">
Organisation's overall strategy references climate change, NSW Government policy commitments and any organisation specific climate change commitments that have been developed. 
</v>
      </c>
      <c r="C10" s="251" t="str">
        <v xml:space="preserve">
• NSW Climate Change Policy Framework (19)
• Net Zero Government Operations Policy (22)
• NSW Net Zero Plan Stage 1:2020-2030 (23)
</v>
      </c>
      <c r="D10" s="53" t="s">
        <v>149</v>
      </c>
      <c r="E10" s="243"/>
    </row>
    <row r="11" spans="1:6" ht="54.75">
      <c r="A11" s="237" t="str">
        <v>1.1.4</v>
      </c>
      <c r="B11" s="311" t="str">
        <v xml:space="preserve">
Priority climate related-related risks and opportunities have been linked to the organisation's purpose and objectives within the organisation's overall strategy.
</v>
      </c>
      <c r="C11" s="251" t="str">
        <v>• TPG24-33 Reporting framework for climate-related financial disclosures (27)</v>
      </c>
      <c r="D11" s="53" t="s">
        <v>149</v>
      </c>
      <c r="E11" s="243"/>
    </row>
    <row r="12" spans="1:6" ht="68.25">
      <c r="A12" s="237" t="str">
        <v>1.1.5</v>
      </c>
      <c r="B12" s="311" t="str">
        <v xml:space="preserve">
Organisation-specific corporate strategy includes commitments to prioritise emission reduction and climate adaptation within its value chain where relevant (optional). 
</v>
      </c>
      <c r="C12" s="251" t="str">
        <v xml:space="preserve">
• ISO20400 Sustainable Procurement – Guidance (14)
• NSW Government Environmentally Sustainable Procurement Guidance (20)
</v>
      </c>
      <c r="D12" s="53" t="s">
        <v>149</v>
      </c>
      <c r="E12" s="243"/>
    </row>
    <row r="13" spans="1:6" ht="68.25">
      <c r="A13" s="237" t="str">
        <v>1.1.6</v>
      </c>
      <c r="B13" s="311" t="str">
        <v xml:space="preserve">
Organisations with procurement policies and/or plans include objectives and commitments to reduce emissions and enhance climate resilience within their value chain where relevant (optional). 
</v>
      </c>
      <c r="C13" s="251" t="str">
        <v xml:space="preserve">
• ISO20400 Sustainable Procurement – Guidance (14)
• NSW Government Environmentally Sustainable Procurement Guidance (20)
</v>
      </c>
      <c r="D13" s="254" t="s">
        <v>149</v>
      </c>
      <c r="E13" s="243"/>
    </row>
    <row r="14" spans="1:6" ht="68.25">
      <c r="A14" s="237" t="str">
        <v>1.1.7</v>
      </c>
      <c r="B14" s="311" t="str">
        <v xml:space="preserve">
The organisation's business model - how it creates value in the short, medium and long term and fulfils its strategic purposes - has been described.
</v>
      </c>
      <c r="C14" s="251" t="str">
        <v xml:space="preserve">
• Climate Risk Ready NSW Hub (8)
• TPG24-33 Reporting framework for climate-related financial disclosures (27)
</v>
      </c>
      <c r="D14" s="254" t="s">
        <v>149</v>
      </c>
      <c r="E14" s="243"/>
    </row>
    <row r="15" spans="1:6" ht="15.95">
      <c r="A15" s="237"/>
      <c r="B15" s="409"/>
      <c r="C15" s="251"/>
      <c r="D15" s="410"/>
      <c r="E15" s="263"/>
    </row>
    <row r="16" spans="1:6"/>
    <row r="17"/>
    <row r="18"/>
    <row r="19"/>
    <row r="20"/>
  </sheetData>
  <sheetProtection sheet="1" objects="1" scenarios="1" formatColumns="0" formatRows="0" insertHyperlinks="0" selectLockedCells="1"/>
  <mergeCells count="1">
    <mergeCell ref="B4:E4"/>
  </mergeCells>
  <conditionalFormatting sqref="A8:C15">
    <cfRule type="containsBlanks" dxfId="515" priority="5">
      <formula>LEN(TRIM(A8))=0</formula>
    </cfRule>
    <cfRule type="notContainsBlanks" dxfId="514" priority="6">
      <formula>LEN(TRIM(A8))&gt;0</formula>
    </cfRule>
  </conditionalFormatting>
  <conditionalFormatting sqref="D8:D15">
    <cfRule type="expression" dxfId="513" priority="2">
      <formula>$A8&lt;&gt;""</formula>
    </cfRule>
  </conditionalFormatting>
  <conditionalFormatting sqref="D8:E14">
    <cfRule type="expression" dxfId="512" priority="1">
      <formula>ISBLANK($A8)</formula>
    </cfRule>
  </conditionalFormatting>
  <conditionalFormatting sqref="E8:E15">
    <cfRule type="expression" dxfId="511" priority="3">
      <formula>$A8&lt;&gt;""</formula>
    </cfRule>
  </conditionalFormatting>
  <dataValidations count="2">
    <dataValidation type="list" allowBlank="1" showInputMessage="1" showErrorMessage="1" sqref="D15" xr:uid="{02D011BE-DFE1-4066-A6B3-1392D62032CA}">
      <formula1>"Yes, No, Partially"</formula1>
    </dataValidation>
    <dataValidation type="list" allowBlank="1" showInputMessage="1" showErrorMessage="1" sqref="D8 D9:D14" xr:uid="{601195B1-5185-4F0A-818B-D7E2163A3B4C}">
      <formula1>"Yes, No, Partially/In Progress"</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8C6D-9051-4232-AFDF-7AD7B1D58E94}">
  <sheetPr codeName="Sheet10">
    <tabColor rgb="FFC00000"/>
  </sheetPr>
  <dimension ref="A1:Y22"/>
  <sheetViews>
    <sheetView showGridLines="0" workbookViewId="0">
      <selection activeCell="D9" sqref="D9"/>
    </sheetView>
  </sheetViews>
  <sheetFormatPr defaultColWidth="0" defaultRowHeight="14.45" zeroHeight="1"/>
  <cols>
    <col min="1" max="1" width="8.5703125" style="384" customWidth="1"/>
    <col min="2" max="2" width="68.85546875" style="384" customWidth="1"/>
    <col min="3" max="3" width="73.5703125" style="384" customWidth="1"/>
    <col min="4" max="4" width="18.85546875" style="384" customWidth="1"/>
    <col min="5" max="5" width="53.42578125" style="384" customWidth="1"/>
    <col min="6" max="6" width="4.85546875" customWidth="1"/>
    <col min="7" max="16384" width="8.7109375" hidden="1"/>
  </cols>
  <sheetData>
    <row r="1" spans="1:25" ht="17.100000000000001" customHeight="1">
      <c r="A1" s="392"/>
      <c r="B1" s="392"/>
      <c r="C1" s="392"/>
      <c r="D1" s="392"/>
      <c r="E1" s="330"/>
      <c r="F1" s="330"/>
      <c r="Y1" s="64"/>
    </row>
    <row r="2" spans="1:25" ht="39" customHeight="1">
      <c r="A2" s="393"/>
      <c r="B2" s="332" t="s">
        <v>1</v>
      </c>
      <c r="C2" s="333"/>
      <c r="D2" s="333"/>
      <c r="E2" s="333"/>
      <c r="Y2" s="64"/>
    </row>
    <row r="3" spans="1:25" ht="21.95" customHeight="1">
      <c r="A3" s="393"/>
      <c r="B3" s="394" t="s">
        <v>45</v>
      </c>
      <c r="C3" s="395"/>
      <c r="D3" s="395"/>
      <c r="E3" s="337"/>
      <c r="Y3" s="64"/>
    </row>
    <row r="4" spans="1:25" ht="128.44999999999999" customHeight="1" thickBot="1">
      <c r="A4" s="393"/>
      <c r="B4" s="558" t="s">
        <v>216</v>
      </c>
      <c r="C4" s="558"/>
      <c r="D4" s="558"/>
      <c r="E4" s="558"/>
      <c r="Y4" s="64"/>
    </row>
    <row r="5" spans="1:25" ht="21" customHeight="1" thickBot="1">
      <c r="A5" s="396" t="s">
        <v>210</v>
      </c>
      <c r="B5" s="396" t="s">
        <v>211</v>
      </c>
      <c r="C5" s="397" t="s">
        <v>212</v>
      </c>
      <c r="D5" s="396" t="s">
        <v>213</v>
      </c>
      <c r="E5" s="398" t="s">
        <v>214</v>
      </c>
      <c r="Y5" s="399"/>
    </row>
    <row r="6" spans="1:25" ht="16.5" thickBot="1">
      <c r="A6" s="400">
        <v>2</v>
      </c>
      <c r="B6" s="401" t="s">
        <v>217</v>
      </c>
      <c r="C6" s="402"/>
      <c r="D6" s="400"/>
      <c r="E6" s="403"/>
    </row>
    <row r="7" spans="1:25" ht="15.95">
      <c r="A7" s="405">
        <v>2.1</v>
      </c>
      <c r="B7" s="411" t="s">
        <v>218</v>
      </c>
      <c r="C7" s="406"/>
      <c r="D7" s="405"/>
      <c r="E7" s="276"/>
    </row>
    <row r="8" spans="1:25" ht="115.7" customHeight="1">
      <c r="A8" s="76" t="str" cm="1">
        <f t="array" ref="A8:C10">IF(ISNUMBER(SEARCH("lower",'D. Screening Exercise'!$G$9)),'Low Materiality Criteria'!C9:E11,'High Materiality Criteria'!C11:E13)</f>
        <v>2.1.1</v>
      </c>
      <c r="B8" s="294" t="str">
        <v xml:space="preserve">
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v>
      </c>
      <c r="C8" s="101" t="str">
        <v xml:space="preserve">
• TPG24-33 Reporting framework for climate-related financial disclosures (27)
</v>
      </c>
      <c r="D8" s="53" t="s">
        <v>149</v>
      </c>
      <c r="E8" s="243"/>
      <c r="Y8" s="64"/>
    </row>
    <row r="9" spans="1:25" ht="124.5">
      <c r="A9" s="76" t="str">
        <v>2.1.2</v>
      </c>
      <c r="B9" s="305" t="str">
        <v xml:space="preserve">
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v>
      </c>
      <c r="C9" s="101" t="str">
        <v>N/A</v>
      </c>
      <c r="D9" s="53" t="s">
        <v>149</v>
      </c>
      <c r="E9" s="243"/>
      <c r="Y9" s="64"/>
    </row>
    <row r="10" spans="1:25" ht="64.5" thickBot="1">
      <c r="A10" s="250" t="str">
        <v>2.1.3</v>
      </c>
      <c r="B10" s="305" t="str">
        <v xml:space="preserve">
Regular reporting to executive leadership and an identified governance body for transition planning has been established. 
</v>
      </c>
      <c r="C10" s="101" t="str">
        <v>N/A</v>
      </c>
      <c r="D10" s="53"/>
      <c r="E10" s="243"/>
      <c r="Y10" s="64"/>
    </row>
    <row r="11" spans="1:25" ht="18">
      <c r="A11" s="306">
        <v>2.2000000000000002</v>
      </c>
      <c r="B11" s="307" t="s">
        <v>219</v>
      </c>
      <c r="C11" s="308"/>
      <c r="D11" s="412"/>
      <c r="E11" s="413"/>
      <c r="Y11" s="64"/>
    </row>
    <row r="12" spans="1:25" ht="111.95">
      <c r="A12" s="309" t="str" cm="1">
        <f t="array" ref="A12:C13">IF(ISNUMBER(SEARCH("lower",'D. Screening Exercise'!$G$9)),'Low Materiality Criteria'!C12:E13,'High Materiality Criteria'!C14:E15)</f>
        <v>2.2.1</v>
      </c>
      <c r="B12" s="305" t="str">
        <v xml:space="preserve">
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v>
      </c>
      <c r="C12" s="101" t="str">
        <v>N/A</v>
      </c>
      <c r="D12" s="53"/>
      <c r="E12" s="243"/>
      <c r="Y12" s="64"/>
    </row>
    <row r="13" spans="1:25" ht="96">
      <c r="A13" s="286" t="str">
        <v>2.2.2</v>
      </c>
      <c r="B13" s="305" t="str">
        <v xml:space="preserve">
Relevant external stakeholders have been identified and a stakeholder engagement plan (or similar) has been developed. External stakeholders may include other government organisations, community groups or value chain members (e.g., suppliers and customers). 
</v>
      </c>
      <c r="C13" s="101" t="str">
        <v>N/A</v>
      </c>
      <c r="D13" s="53"/>
      <c r="E13" s="243"/>
      <c r="Y13" s="64"/>
    </row>
    <row r="14" spans="1:25" ht="18">
      <c r="A14" s="306">
        <v>2.2999999999999998</v>
      </c>
      <c r="B14" s="310" t="s">
        <v>220</v>
      </c>
      <c r="C14" s="278"/>
      <c r="D14" s="412"/>
      <c r="E14" s="414"/>
      <c r="Y14" s="64"/>
    </row>
    <row r="15" spans="1:25" ht="63.95">
      <c r="A15" s="309" t="str" cm="1">
        <f t="array" ref="A15:C16">IF(ISNUMBER(SEARCH("lower",'D. Screening Exercise'!$G$9)),'Low Materiality Criteria'!C14:E15,'High Materiality Criteria'!C16:E17)</f>
        <v>2.3.1</v>
      </c>
      <c r="B15" s="83" t="str">
        <v xml:space="preserve">
A review of the organisations capability and capacity to prepare and implement a transition plan has been undertaken. 
</v>
      </c>
      <c r="C15" s="101" t="str">
        <v>N/A</v>
      </c>
      <c r="D15" s="53"/>
      <c r="E15" s="243"/>
      <c r="Y15" s="64"/>
    </row>
    <row r="16" spans="1:25" ht="111.95">
      <c r="A16" s="76" t="str">
        <v>2.3.2</v>
      </c>
      <c r="B16" s="83" t="str">
        <v xml:space="preserve">
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
</v>
      </c>
      <c r="C16" s="101" t="str">
        <v>N/A</v>
      </c>
      <c r="D16" s="53"/>
      <c r="E16" s="243"/>
      <c r="Y16" s="64"/>
    </row>
    <row r="17" spans="6:25">
      <c r="F17" s="384"/>
      <c r="G17" s="384"/>
      <c r="H17" s="384"/>
      <c r="I17" s="384"/>
      <c r="J17" s="384"/>
      <c r="K17" s="384"/>
      <c r="L17" s="384"/>
      <c r="M17" s="384"/>
      <c r="N17" s="384"/>
      <c r="O17" s="384"/>
      <c r="P17" s="384"/>
      <c r="Q17" s="384"/>
      <c r="R17" s="384"/>
      <c r="S17" s="384"/>
      <c r="T17" s="384"/>
      <c r="U17" s="384"/>
      <c r="V17" s="384"/>
      <c r="W17" s="384"/>
      <c r="X17" s="384"/>
      <c r="Y17" s="384"/>
    </row>
    <row r="18" spans="6:25">
      <c r="F18" s="384"/>
      <c r="G18" s="384"/>
      <c r="H18" s="384"/>
      <c r="I18" s="384"/>
      <c r="J18" s="384"/>
      <c r="K18" s="384"/>
      <c r="L18" s="384"/>
      <c r="M18" s="384"/>
      <c r="N18" s="384"/>
      <c r="O18" s="384"/>
      <c r="P18" s="384"/>
      <c r="Q18" s="384"/>
      <c r="R18" s="384"/>
      <c r="S18" s="384"/>
      <c r="T18" s="384"/>
      <c r="U18" s="384"/>
      <c r="V18" s="384"/>
      <c r="W18" s="384"/>
      <c r="X18" s="384"/>
      <c r="Y18" s="384"/>
    </row>
    <row r="19" spans="6:25">
      <c r="F19" s="384"/>
      <c r="G19" s="384"/>
      <c r="H19" s="384"/>
      <c r="I19" s="384"/>
      <c r="J19" s="384"/>
      <c r="K19" s="384"/>
      <c r="L19" s="384"/>
      <c r="M19" s="384"/>
      <c r="N19" s="384"/>
      <c r="O19" s="384"/>
      <c r="P19" s="384"/>
      <c r="Q19" s="384"/>
      <c r="R19" s="384"/>
      <c r="S19" s="384"/>
      <c r="T19" s="384"/>
      <c r="U19" s="384"/>
      <c r="V19" s="384"/>
      <c r="W19" s="384"/>
      <c r="X19" s="384"/>
      <c r="Y19" s="384"/>
    </row>
    <row r="20" spans="6:25">
      <c r="F20" s="384"/>
      <c r="G20" s="384"/>
      <c r="H20" s="384"/>
      <c r="I20" s="384"/>
      <c r="J20" s="384"/>
      <c r="K20" s="384"/>
      <c r="L20" s="384"/>
      <c r="M20" s="384"/>
      <c r="N20" s="384"/>
      <c r="O20" s="384"/>
      <c r="P20" s="384"/>
      <c r="Q20" s="384"/>
      <c r="R20" s="384"/>
      <c r="S20" s="384"/>
      <c r="T20" s="384"/>
      <c r="U20" s="384"/>
      <c r="V20" s="384"/>
      <c r="W20" s="384"/>
      <c r="X20" s="384"/>
      <c r="Y20" s="384"/>
    </row>
    <row r="21" spans="6:25">
      <c r="F21" s="384"/>
      <c r="G21" s="384"/>
      <c r="H21" s="384"/>
      <c r="I21" s="384"/>
      <c r="J21" s="384"/>
      <c r="K21" s="384"/>
      <c r="L21" s="384"/>
      <c r="M21" s="384"/>
      <c r="N21" s="384"/>
      <c r="O21" s="384"/>
      <c r="P21" s="384"/>
      <c r="Q21" s="384"/>
      <c r="R21" s="384"/>
      <c r="S21" s="384"/>
      <c r="T21" s="384"/>
      <c r="U21" s="384"/>
      <c r="V21" s="384"/>
      <c r="W21" s="384"/>
      <c r="X21" s="384"/>
      <c r="Y21" s="384"/>
    </row>
    <row r="22" spans="6:25">
      <c r="F22" s="384"/>
      <c r="G22" s="384"/>
      <c r="H22" s="384"/>
      <c r="I22" s="384"/>
      <c r="J22" s="384"/>
      <c r="K22" s="384"/>
      <c r="L22" s="384"/>
      <c r="M22" s="384"/>
      <c r="N22" s="384"/>
      <c r="O22" s="384"/>
      <c r="P22" s="384"/>
      <c r="Q22" s="384"/>
      <c r="R22" s="384"/>
      <c r="S22" s="384"/>
      <c r="T22" s="384"/>
      <c r="U22" s="384"/>
      <c r="V22" s="384"/>
      <c r="W22" s="384"/>
      <c r="X22" s="384"/>
      <c r="Y22" s="384"/>
    </row>
  </sheetData>
  <sheetProtection sheet="1" objects="1" scenarios="1" formatColumns="0" formatRows="0" insertHyperlinks="0" selectLockedCells="1"/>
  <mergeCells count="1">
    <mergeCell ref="B4:E4"/>
  </mergeCells>
  <phoneticPr fontId="1" type="noConversion"/>
  <conditionalFormatting sqref="A8:C10 A12:C13 A15:C16">
    <cfRule type="containsBlanks" dxfId="510" priority="6">
      <formula>LEN(TRIM(A8))=0</formula>
    </cfRule>
    <cfRule type="notContainsBlanks" dxfId="509" priority="7">
      <formula>LEN(TRIM(A8))&gt;0</formula>
    </cfRule>
  </conditionalFormatting>
  <conditionalFormatting sqref="D8:D10">
    <cfRule type="expression" dxfId="508" priority="1">
      <formula>$A8&lt;&gt;""</formula>
    </cfRule>
  </conditionalFormatting>
  <conditionalFormatting sqref="D12:D13">
    <cfRule type="expression" dxfId="507" priority="2">
      <formula>$A12&lt;&gt;""</formula>
    </cfRule>
  </conditionalFormatting>
  <conditionalFormatting sqref="D15:D16">
    <cfRule type="expression" dxfId="506" priority="4">
      <formula>$A15&lt;&gt;""</formula>
    </cfRule>
  </conditionalFormatting>
  <conditionalFormatting sqref="E8:E10">
    <cfRule type="expression" dxfId="505" priority="12">
      <formula>$A8&lt;&gt;""</formula>
    </cfRule>
  </conditionalFormatting>
  <conditionalFormatting sqref="E12:E13">
    <cfRule type="expression" dxfId="504" priority="10">
      <formula>$A12&lt;&gt;""</formula>
    </cfRule>
  </conditionalFormatting>
  <conditionalFormatting sqref="E15:E16">
    <cfRule type="expression" dxfId="503" priority="8">
      <formula>$A15&lt;&gt;""</formula>
    </cfRule>
  </conditionalFormatting>
  <dataValidations count="1">
    <dataValidation type="list" allowBlank="1" showInputMessage="1" showErrorMessage="1" sqref="D15:D16 D8:D10 D12:D13" xr:uid="{16B6756F-3095-4DFA-954E-B2A71A9CDB4F}">
      <formula1>"Yes, No, Partially/In Progress"</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E4B4-C316-45B6-84D9-28652DDFE3FC}">
  <sheetPr codeName="Sheet11">
    <tabColor rgb="FFC00000"/>
  </sheetPr>
  <dimension ref="A1:XFC26"/>
  <sheetViews>
    <sheetView showGridLines="0" workbookViewId="0">
      <selection activeCell="D20" sqref="D20"/>
    </sheetView>
  </sheetViews>
  <sheetFormatPr defaultColWidth="0" defaultRowHeight="14.45" zeroHeight="1"/>
  <cols>
    <col min="1" max="1" width="8.5703125" style="384" customWidth="1"/>
    <col min="2" max="2" width="68.85546875" style="384" customWidth="1"/>
    <col min="3" max="3" width="74.140625" style="384" customWidth="1"/>
    <col min="4" max="4" width="18.85546875" style="384" customWidth="1"/>
    <col min="5" max="5" width="53.42578125" style="384" customWidth="1"/>
    <col min="6" max="6" width="4.85546875" style="384" customWidth="1"/>
    <col min="7" max="16383" width="8.7109375" hidden="1"/>
    <col min="16384" max="16384" width="6.28515625" hidden="1"/>
  </cols>
  <sheetData>
    <row r="1" spans="1:6" ht="17.100000000000001" customHeight="1">
      <c r="A1" s="392"/>
      <c r="B1" s="392"/>
      <c r="C1" s="392"/>
      <c r="D1" s="392"/>
      <c r="E1" s="330"/>
      <c r="F1" s="330"/>
    </row>
    <row r="2" spans="1:6" ht="39" customHeight="1">
      <c r="A2" s="393"/>
      <c r="B2" s="332" t="s">
        <v>1</v>
      </c>
      <c r="C2" s="333"/>
      <c r="D2" s="333"/>
      <c r="E2" s="333"/>
    </row>
    <row r="3" spans="1:6" ht="21.95" customHeight="1">
      <c r="A3" s="393"/>
      <c r="B3" s="394" t="s">
        <v>47</v>
      </c>
      <c r="C3" s="395"/>
      <c r="D3" s="395"/>
      <c r="E3" s="337"/>
    </row>
    <row r="4" spans="1:6" ht="133.5" customHeight="1" thickBot="1">
      <c r="A4" s="393"/>
      <c r="B4" s="558" t="s">
        <v>221</v>
      </c>
      <c r="C4" s="558"/>
      <c r="D4" s="558"/>
      <c r="E4" s="558"/>
      <c r="F4" s="337"/>
    </row>
    <row r="5" spans="1:6" ht="24" customHeight="1" thickBot="1">
      <c r="A5" s="396" t="s">
        <v>210</v>
      </c>
      <c r="B5" s="396" t="s">
        <v>211</v>
      </c>
      <c r="C5" s="397" t="s">
        <v>212</v>
      </c>
      <c r="D5" s="396" t="s">
        <v>213</v>
      </c>
      <c r="E5" s="398" t="s">
        <v>214</v>
      </c>
    </row>
    <row r="6" spans="1:6" ht="16.5" thickBot="1">
      <c r="A6" s="400">
        <v>3</v>
      </c>
      <c r="B6" s="401" t="s">
        <v>47</v>
      </c>
      <c r="C6" s="402"/>
      <c r="D6" s="400"/>
      <c r="E6" s="403"/>
    </row>
    <row r="7" spans="1:6" ht="15.95">
      <c r="A7" s="415">
        <v>3.1</v>
      </c>
      <c r="B7" s="416" t="s">
        <v>222</v>
      </c>
      <c r="C7" s="417"/>
      <c r="D7" s="415"/>
      <c r="E7" s="418"/>
    </row>
    <row r="8" spans="1:6" ht="111.95">
      <c r="A8" s="249" t="str" cm="1">
        <f t="array" ref="A8:C20">IF(ISNUMBER(SEARCH("lower",'D. Screening Exercise'!$G$9)),'Low Materiality Criteria'!C16:E25,'High Materiality Criteria'!C18:E30)</f>
        <v>3.1.1</v>
      </c>
      <c r="B8" s="288" t="str">
        <v xml:space="preserve">
Physical climate-related risks have been identified and assessed over the short, medium and long for the organisation term through a physical climate change assessment (or similar). This should consider existing assets and services as well as known future business changes.
</v>
      </c>
      <c r="C8" s="244" t="str">
        <v xml:space="preserve">
• AdaptNSW website (1)
• Chartered Accountants climate-related financial disclosures guide (4)
• Climate Risk Ready Guide (7)
• Climate Risk Ready NSW Hub (8) - Climate Risks &amp; Opportunities
• IFRS Disclosing information about an organisation's climate-related transition (12)
</v>
      </c>
      <c r="D8" s="53"/>
      <c r="E8" s="243"/>
    </row>
    <row r="9" spans="1:6" ht="111.95">
      <c r="A9" s="72" t="str">
        <v>3.1.2</v>
      </c>
      <c r="B9" s="83" t="str">
        <v xml:space="preserve">
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
</v>
      </c>
      <c r="C9" s="299" t="str">
        <v xml:space="preserve">
• AdaptNSW website (1)
• Chartered Accountants climate-related financial disclosures guide (4)
• Climate Risk Ready Guide (7)
• Climate Risk Ready NSW Hub (8) - Climate Disclosures
• IFRS Disclosing information about an organisation's climate-related transition (12)
</v>
      </c>
      <c r="D9" s="53"/>
      <c r="E9" s="243"/>
    </row>
    <row r="10" spans="1:6" ht="111.95">
      <c r="A10" s="72" t="str">
        <v>3.1.3</v>
      </c>
      <c r="B10" s="83" t="str">
        <v xml:space="preserve">
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
</v>
      </c>
      <c r="C10" s="101" t="str">
        <v xml:space="preserve">
• AdaptNSW webstie (1)
• Chartered Accountants climate-related financial disclosures guide (4)
• Climate Risk Ready Guide (7)
• Climate Risk Ready NSW Hub (8) - Climate Risks &amp; Opportunities
• IFRS Disclosing information about an organisation's climate-related transition (12)
</v>
      </c>
      <c r="D10" s="53"/>
      <c r="E10" s="243"/>
    </row>
    <row r="11" spans="1:6" ht="80.099999999999994">
      <c r="A11" s="72" t="str">
        <v>3.1.4</v>
      </c>
      <c r="B11" s="300" t="str">
        <v xml:space="preserve">
Assessment of potentially material risks &amp; opportunities has been performed that covers the organisation’s value chain. This should consider physical and transition climate-related risks, opportunities and emission reduction. 
</v>
      </c>
      <c r="C11" s="248" t="str">
        <v xml:space="preserve">
• ISO20400 Sustainable Procurement – Guidance (14)
• NSW Government Environmentally Sustainable Procurement Guidance (20)
</v>
      </c>
      <c r="D11" s="53"/>
      <c r="E11" s="243"/>
    </row>
    <row r="12" spans="1:6" ht="80.099999999999994">
      <c r="A12" s="72" t="str">
        <v>3.1.5</v>
      </c>
      <c r="B12" s="83" t="str">
        <v xml:space="preserve">
Climate-related risks and opportunities have been assessed in consultation with a diverse range of internal relevant external stakeholders.
</v>
      </c>
      <c r="C12" s="245" t="str">
        <v xml:space="preserve">
• AdaptNSW website (1)
• Climate Risk Ready Guide (7)
• Climate Risk Ready NSW Hub (8) - Climate Risks &amp; Opportunities
</v>
      </c>
      <c r="D12" s="53"/>
      <c r="E12" s="243"/>
    </row>
    <row r="13" spans="1:6" ht="96">
      <c r="A13" s="72" t="str">
        <v>3.1.6</v>
      </c>
      <c r="B13" s="83" t="str">
        <v xml:space="preserve">
Scenario analysis considering future climate change scenarios (e.g. 1.5 degrees warming, 2 degrees warming) has been undertaken in line with appropriate climate-risk guidance to assess the resilience of organisation revenue, services and assets to the net zero transition. 
</v>
      </c>
      <c r="C13" s="246" t="str">
        <v xml:space="preserve">
• Chartered Accountants climate-related financial disclosures guide (4)
• IFRS Disclosing information about an organisation's climate-related transition (12)
• XRB Staff Guidance organisation Scenario Development (33)
</v>
      </c>
      <c r="D13" s="53"/>
      <c r="E13" s="243"/>
    </row>
    <row r="14" spans="1:6" ht="15.95">
      <c r="A14" s="72">
        <v>3.2</v>
      </c>
      <c r="B14" s="83" t="str">
        <v>Greenhouse gas inventory</v>
      </c>
      <c r="C14" s="285" t="str">
        <v>na</v>
      </c>
      <c r="D14" s="238"/>
      <c r="E14" s="243"/>
    </row>
    <row r="15" spans="1:6" ht="96.6" thickBot="1">
      <c r="A15" s="72" t="str">
        <v>3.2.1</v>
      </c>
      <c r="B15" s="83" t="str">
        <v xml:space="preserve">
A greenhouse gas inventory for the organisation has been developed that includes all Scope 1 and 2 emissions sources as a minimum. All material emissions have been analysied to identify emission hotspots or priority areas for decarbonisation.
</v>
      </c>
      <c r="C15" s="247" t="str">
        <v xml:space="preserve">
• DCCEEW GHG Emissions Accounting and Reporting Guidelines (9)
• National Greenhouse Gas Accounts (NGA) Factors (16)
• NSW Government Net Zero Accelerator Tool (21)
</v>
      </c>
      <c r="D15" s="53"/>
      <c r="E15" s="243"/>
    </row>
    <row r="16" spans="1:6" ht="112.5" thickBot="1">
      <c r="A16" s="301" t="str">
        <v>3.2.2</v>
      </c>
      <c r="B16" s="302" t="str">
        <v xml:space="preserve">
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v>
      </c>
      <c r="C16" s="302" t="str">
        <v xml:space="preserve">
• GHG Protocol Corporate Value Chain (Scope 3) Accounting and Reporting Standard (11)
• Net Zero Government Operations Policy (22)
• PAS2080 - Carbon Management in Infrastructure (28)
• RICS Whole of Life Carbon Assessment for the Built Environment (29)
</v>
      </c>
      <c r="D16" s="53"/>
      <c r="E16" s="243"/>
    </row>
    <row r="17" spans="1:6" ht="15.95">
      <c r="A17" s="72">
        <v>3.3</v>
      </c>
      <c r="B17" s="83" t="str">
        <v>Adaptation and mitigation measures</v>
      </c>
      <c r="C17" s="248" t="str">
        <v>na</v>
      </c>
      <c r="D17" s="238"/>
      <c r="E17" s="243"/>
    </row>
    <row r="18" spans="1:6" ht="96">
      <c r="A18" s="72" t="str">
        <v>3.3.1</v>
      </c>
      <c r="B18" s="83" t="str">
        <v xml:space="preserve">
Adaptation measures to address physical and transition climate-related risks and mitigation measures to reduce GHG emissions have been identified and considered within the organisation’s value chain to meet targets.
</v>
      </c>
      <c r="C18" s="101" t="str">
        <v xml:space="preserve">
• AdaptNSW website (1)
• Climate Risk Ready Guide (7)
• Climate Risk Ready NSW Hub (8) - Climate Risks &amp; Opportunities
• Net Zero Government Operations Policy (22)
</v>
      </c>
      <c r="D18" s="254"/>
      <c r="E18" s="243"/>
    </row>
    <row r="19" spans="1:6" ht="111.95">
      <c r="A19" s="72" t="str">
        <v>3.3.2</v>
      </c>
      <c r="B19" s="259" t="str">
        <v xml:space="preserve">
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v>
      </c>
      <c r="C19" s="101" t="str">
        <v xml:space="preserve">
• Austroads Transport Agency Decarbonisation: User Guide for the Decarbonisation Decision-Making Multi-Criteria Analysis Tool (3)
</v>
      </c>
      <c r="D19" s="254"/>
      <c r="E19" s="243"/>
    </row>
    <row r="20" spans="1:6" ht="62.45">
      <c r="A20" s="303" t="str">
        <v>3.3.3</v>
      </c>
      <c r="B20" s="304" t="str">
        <v xml:space="preserve">
The interaction, alignment and conflict between adaptation and decarbonisation options have been crossed checked against each other and in the context of the organisation's strategic plan (or similar). 
</v>
      </c>
      <c r="C20" s="304" t="str">
        <v xml:space="preserve">
• Climate Change Committee Adaptation and Decarbonisation (6)
• TPG24-33 Reporting framework for climate-related financial disclosures (27)
</v>
      </c>
      <c r="D20" s="254"/>
      <c r="E20" s="258"/>
      <c r="F20" s="304"/>
    </row>
    <row r="21" spans="1:6"/>
    <row r="22" spans="1:6"/>
    <row r="23" spans="1:6"/>
    <row r="24" spans="1:6"/>
    <row r="25" spans="1:6"/>
    <row r="26" spans="1:6"/>
  </sheetData>
  <sheetProtection sheet="1" objects="1" scenarios="1" formatColumns="0" formatRows="0" insertHyperlinks="0" selectLockedCells="1"/>
  <mergeCells count="1">
    <mergeCell ref="B4:E4"/>
  </mergeCells>
  <conditionalFormatting sqref="A8:C20">
    <cfRule type="expression" dxfId="502" priority="5">
      <formula>$A8=""</formula>
    </cfRule>
    <cfRule type="notContainsBlanks" dxfId="501" priority="12">
      <formula>LEN(TRIM(A8))&gt;0</formula>
    </cfRule>
  </conditionalFormatting>
  <conditionalFormatting sqref="A8:D20">
    <cfRule type="expression" dxfId="500" priority="2">
      <formula>$A8=3.3</formula>
    </cfRule>
    <cfRule type="expression" dxfId="499" priority="6">
      <formula>$A8=3.2</formula>
    </cfRule>
  </conditionalFormatting>
  <conditionalFormatting sqref="C8:C20">
    <cfRule type="expression" dxfId="498" priority="11">
      <formula>$C8="na"</formula>
    </cfRule>
  </conditionalFormatting>
  <conditionalFormatting sqref="D8:D20">
    <cfRule type="expression" dxfId="497" priority="9">
      <formula>$A8&lt;&gt;""</formula>
    </cfRule>
  </conditionalFormatting>
  <conditionalFormatting sqref="D8:E20">
    <cfRule type="expression" dxfId="496" priority="1">
      <formula>ISBLANK($A8)</formula>
    </cfRule>
  </conditionalFormatting>
  <conditionalFormatting sqref="E8:E20">
    <cfRule type="expression" dxfId="495" priority="7">
      <formula>$A8=3.2</formula>
    </cfRule>
    <cfRule type="expression" dxfId="494" priority="8">
      <formula>$A8=3.3</formula>
    </cfRule>
    <cfRule type="expression" dxfId="493" priority="13">
      <formula>$A8&lt;&gt;""</formula>
    </cfRule>
  </conditionalFormatting>
  <dataValidations count="1">
    <dataValidation type="list" allowBlank="1" showInputMessage="1" showErrorMessage="1" sqref="D8:D20" xr:uid="{71954A9F-38BF-43D9-ADFC-E78EA55012B5}">
      <formula1>"Yes, No, Partially/In Progress"</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B3FA-30BC-4A75-ACAC-18D8C5D35917}">
  <sheetPr codeName="Sheet12">
    <tabColor rgb="FFC00000"/>
  </sheetPr>
  <dimension ref="A1:XFD19"/>
  <sheetViews>
    <sheetView showGridLines="0" workbookViewId="0">
      <selection activeCell="D13" sqref="D13"/>
    </sheetView>
  </sheetViews>
  <sheetFormatPr defaultColWidth="0" defaultRowHeight="14.45" zeroHeight="1"/>
  <cols>
    <col min="1" max="1" width="12.5703125" style="384" customWidth="1"/>
    <col min="2" max="2" width="68.85546875" style="384" customWidth="1"/>
    <col min="3" max="3" width="72.42578125" style="384" customWidth="1"/>
    <col min="4" max="4" width="18.85546875" style="384" customWidth="1"/>
    <col min="5" max="5" width="51" style="384" customWidth="1"/>
    <col min="6" max="6" width="6.28515625" style="384" customWidth="1"/>
    <col min="7" max="16384" width="8.7109375" hidden="1"/>
  </cols>
  <sheetData>
    <row r="1" spans="1:6" ht="17.100000000000001" customHeight="1">
      <c r="A1" s="392"/>
      <c r="B1" s="392"/>
      <c r="C1" s="392"/>
      <c r="D1" s="392"/>
      <c r="E1" s="330"/>
      <c r="F1" s="330"/>
    </row>
    <row r="2" spans="1:6" ht="39" customHeight="1">
      <c r="A2" s="393"/>
      <c r="B2" s="332" t="s">
        <v>1</v>
      </c>
      <c r="C2" s="333"/>
      <c r="D2" s="333"/>
      <c r="E2" s="333"/>
    </row>
    <row r="3" spans="1:6" ht="21.95" customHeight="1">
      <c r="A3" s="393"/>
      <c r="B3" s="394" t="s">
        <v>223</v>
      </c>
      <c r="C3" s="395"/>
      <c r="D3" s="395"/>
      <c r="E3" s="337"/>
    </row>
    <row r="4" spans="1:6" ht="95.1" customHeight="1" thickBot="1">
      <c r="A4" s="393"/>
      <c r="B4" s="558" t="s">
        <v>224</v>
      </c>
      <c r="C4" s="558"/>
      <c r="D4" s="558"/>
      <c r="E4" s="558"/>
      <c r="F4" s="337"/>
    </row>
    <row r="5" spans="1:6" ht="21.95" customHeight="1" thickBot="1">
      <c r="A5" s="396" t="s">
        <v>210</v>
      </c>
      <c r="B5" s="396" t="s">
        <v>211</v>
      </c>
      <c r="C5" s="397" t="s">
        <v>212</v>
      </c>
      <c r="D5" s="396" t="s">
        <v>213</v>
      </c>
      <c r="E5" s="398" t="s">
        <v>214</v>
      </c>
    </row>
    <row r="6" spans="1:6" ht="16.5" thickBot="1">
      <c r="A6" s="400">
        <v>4</v>
      </c>
      <c r="B6" s="420" t="s">
        <v>225</v>
      </c>
      <c r="C6" s="402"/>
      <c r="D6" s="400"/>
      <c r="E6" s="403"/>
    </row>
    <row r="7" spans="1:6" ht="16.5" thickBot="1">
      <c r="A7" s="421">
        <v>4.0999999999999996</v>
      </c>
      <c r="B7" s="422" t="s">
        <v>226</v>
      </c>
      <c r="C7" s="423"/>
      <c r="D7" s="421"/>
      <c r="E7" s="424"/>
    </row>
    <row r="8" spans="1:6" ht="80.099999999999994">
      <c r="A8" s="249" t="str" cm="1">
        <f t="array" ref="A8:C13">IF(ISNUMBER(SEARCH("lower",'D. Screening Exercise'!$G$9)),'Low Materiality Criteria'!C26:E29,'High Materiality Criteria'!C31:E36)</f>
        <v>4.1.1</v>
      </c>
      <c r="B8" s="288" t="str">
        <v xml:space="preserve">
Short-term (5-10 yrs.) emission reduction targets that cover Scope 1 &amp; 2 emissions have been identified and committed to by the organisation (optional).
</v>
      </c>
      <c r="C8" s="244" t="str">
        <v xml:space="preserve">
• Climate Active Carbon Neutral Standards / Technical Guidance (5)
• Net Zero Government Operations Policy (22)
• SBTi Net Zero Standard (30)
</v>
      </c>
      <c r="D8" s="53"/>
      <c r="E8" s="243"/>
    </row>
    <row r="9" spans="1:6" ht="80.099999999999994">
      <c r="A9" s="76" t="str">
        <v>4.1.2</v>
      </c>
      <c r="B9" s="294" t="str">
        <v xml:space="preserve">
Long-term (by 2050) emission reduction targets covering Scope 1 &amp; 2 emissions have been identified and committed to by the organisation.
</v>
      </c>
      <c r="C9" s="248" t="str">
        <v xml:space="preserve">
• Climate Active Carbon Neutral Standards / Technical Guidance (5)
• Net Zero Government Operations Policy (22)
• SBTi Net Zero Standard (30)
</v>
      </c>
      <c r="D9" s="53"/>
      <c r="E9" s="156"/>
    </row>
    <row r="10" spans="1:6" ht="128.1">
      <c r="A10" s="76" t="str">
        <v>4.1.3</v>
      </c>
      <c r="B10" s="294" t="str">
        <v xml:space="preserve">
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v>
      </c>
      <c r="C10" s="248" t="str">
        <v xml:space="preserve">
• Climate Active Carbon Neutral Standards / Technical Guidance (5)
• GHG Protocol Corporate Value Chain (Scope 3) Accounting and Reporting Standard (11)
• SBTi Net Zero Standard (30)
</v>
      </c>
      <c r="D10" s="53"/>
      <c r="E10" s="156"/>
    </row>
    <row r="11" spans="1:6" ht="96">
      <c r="A11" s="250" t="str">
        <v>4.1.4</v>
      </c>
      <c r="B11" s="275" t="str">
        <v xml:space="preserve">
Climate-related targets and metrics to track performance have been developed. At a minimum, the targets in NZGO Policy and other NSW Government policies have been adopted (eg. Green lease agreements, minimum Green Star and NABERS ratings, fleet electrification targets, etc.).
</v>
      </c>
      <c r="C11" s="246" t="str">
        <v xml:space="preserve">
• Net Zero Government Operations Policy (22)
</v>
      </c>
      <c r="D11" s="252"/>
      <c r="E11" s="243"/>
    </row>
    <row r="12" spans="1:6" ht="15.95">
      <c r="A12" s="295">
        <v>4.2</v>
      </c>
      <c r="B12" s="296" t="str">
        <v>Net zero pathway</v>
      </c>
      <c r="C12" s="297" t="str">
        <v>na</v>
      </c>
      <c r="D12" s="425"/>
      <c r="E12" s="425"/>
    </row>
    <row r="13" spans="1:6" ht="128.1">
      <c r="A13" s="286" t="str">
        <v>4.2.1</v>
      </c>
      <c r="B13" s="298" t="str">
        <v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v>
      </c>
      <c r="C13" s="251" t="str">
        <v xml:space="preserve">
• DCCEEW Guide to Carbon Offsets for general government sector agencies (10)
• IFRS Disclosing information about an organisation's climate-related transition (12)
• Net Zero Government Operations Policy (22)
</v>
      </c>
      <c r="D13" s="238"/>
      <c r="E13" s="243"/>
    </row>
    <row r="14" spans="1:6"/>
    <row r="15" spans="1:6"/>
    <row r="16" spans="1:6"/>
    <row r="17" spans="7:16384" s="384" customFormat="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c r="XFD17"/>
    </row>
    <row r="18" spans="7:16384" s="384" customFormat="1">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row>
    <row r="19" spans="7:16384" s="384" customFormat="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row>
  </sheetData>
  <sheetProtection sheet="1" objects="1" scenarios="1" formatColumns="0" formatRows="0" insertHyperlinks="0" selectLockedCells="1"/>
  <mergeCells count="1">
    <mergeCell ref="B4:E4"/>
  </mergeCells>
  <conditionalFormatting sqref="A8:C13">
    <cfRule type="expression" dxfId="492" priority="6">
      <formula>$A8=""</formula>
    </cfRule>
    <cfRule type="notContainsBlanks" dxfId="491" priority="13">
      <formula>LEN(TRIM(A8))&gt;0</formula>
    </cfRule>
  </conditionalFormatting>
  <conditionalFormatting sqref="A8:D13">
    <cfRule type="expression" dxfId="490" priority="3">
      <formula>$A8=4.2</formula>
    </cfRule>
  </conditionalFormatting>
  <conditionalFormatting sqref="C8:C13">
    <cfRule type="expression" dxfId="489" priority="12">
      <formula>$C8="na"</formula>
    </cfRule>
  </conditionalFormatting>
  <conditionalFormatting sqref="D8:D13">
    <cfRule type="expression" dxfId="488" priority="8">
      <formula>$A8&lt;&gt;""</formula>
    </cfRule>
  </conditionalFormatting>
  <conditionalFormatting sqref="D8:E13">
    <cfRule type="expression" dxfId="487" priority="1">
      <formula>ISBLANK($A8)</formula>
    </cfRule>
  </conditionalFormatting>
  <conditionalFormatting sqref="E8:E13">
    <cfRule type="expression" dxfId="486" priority="7">
      <formula>$A8=4.2</formula>
    </cfRule>
    <cfRule type="expression" dxfId="485" priority="14">
      <formula>$A8&lt;&gt;""</formula>
    </cfRule>
  </conditionalFormatting>
  <dataValidations count="1">
    <dataValidation type="list" allowBlank="1" showInputMessage="1" showErrorMessage="1" sqref="D8:D11 D13" xr:uid="{5B312177-8ABB-4615-BB59-30C94831D2FE}">
      <formula1>"Yes, No, Partially/In Progress"</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3A1803057114498BA224FF318F5799" ma:contentTypeVersion="21" ma:contentTypeDescription="Create a new document." ma:contentTypeScope="" ma:versionID="f49fc3774f1261723d5414b9c3a939d9">
  <xsd:schema xmlns:xsd="http://www.w3.org/2001/XMLSchema" xmlns:xs="http://www.w3.org/2001/XMLSchema" xmlns:p="http://schemas.microsoft.com/office/2006/metadata/properties" xmlns:ns1="http://schemas.microsoft.com/sharepoint/v3" xmlns:ns2="e371a6a9-019b-498c-af23-1c7acf800c8e" xmlns:ns3="2ae47083-0ef1-4347-aed0-68638b867418" targetNamespace="http://schemas.microsoft.com/office/2006/metadata/properties" ma:root="true" ma:fieldsID="0236cf0e716ee1114e941ba9aa9dda8c" ns1:_="" ns2:_="" ns3:_="">
    <xsd:import namespace="http://schemas.microsoft.com/sharepoint/v3"/>
    <xsd:import namespace="e371a6a9-019b-498c-af23-1c7acf800c8e"/>
    <xsd:import namespace="2ae47083-0ef1-4347-aed0-68638b8674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71a6a9-019b-498c-af23-1c7acf800c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e47083-0ef1-4347-aed0-68638b8674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13b37b5-0ab6-4aba-b322-bf1ebc1bf82e}" ma:internalName="TaxCatchAll" ma:showField="CatchAllData" ma:web="2ae47083-0ef1-4347-aed0-68638b8674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e47083-0ef1-4347-aed0-68638b867418" xsi:nil="true"/>
    <lcf76f155ced4ddcb4097134ff3c332f xmlns="e371a6a9-019b-498c-af23-1c7acf800c8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50C4F10-BFC6-4B6B-AC92-E4B422EE9EA7}"/>
</file>

<file path=customXml/itemProps2.xml><?xml version="1.0" encoding="utf-8"?>
<ds:datastoreItem xmlns:ds="http://schemas.openxmlformats.org/officeDocument/2006/customXml" ds:itemID="{CBAF47BF-58DD-4180-A3C7-AF40BDCFC11E}"/>
</file>

<file path=customXml/itemProps3.xml><?xml version="1.0" encoding="utf-8"?>
<ds:datastoreItem xmlns:ds="http://schemas.openxmlformats.org/officeDocument/2006/customXml" ds:itemID="{764F1FC1-79DD-4B0F-BEE4-4D12B88C9E2B}"/>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WSP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Cen, Christopher</dc:creator>
  <cp:keywords/>
  <dc:description/>
  <cp:lastModifiedBy/>
  <cp:revision/>
  <dcterms:created xsi:type="dcterms:W3CDTF">2022-10-26T23:55:50Z</dcterms:created>
  <dcterms:modified xsi:type="dcterms:W3CDTF">2026-05-27T06:27:56Z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0x010100F83A1803057114498BA224FF318F5799</vt:lpwstr>
  </property>
  <property fmtid="{D5CDD505-2E9C-101B-9397-08002B2CF9AE}" pid="3" name="MediaServiceImageTags">
    <vt:lpwstr/>
  </property>
  <property fmtid="{D5CDD505-2E9C-101B-9397-08002B2CF9AE}" pid="4" name="Order">
    <vt:r8>23900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Opus_Office">
    <vt:lpwstr>1;#AUAll|41aa2a25-5c60-499f-893b-5accce0b8d67</vt:lpwstr>
  </property>
  <property fmtid="{D5CDD505-2E9C-101B-9397-08002B2CF9AE}" pid="12" name="Client_Name">
    <vt:lpwstr>2;#Department of Climate Change, Energy, the Environment and Water NSW|10a02aaf-bfaf-42de-89d1-dacc10598eae</vt:lpwstr>
  </property>
  <property fmtid="{D5CDD505-2E9C-101B-9397-08002B2CF9AE}" pid="13" name="Document_Type">
    <vt:lpwstr/>
  </property>
  <property fmtid="{D5CDD505-2E9C-101B-9397-08002B2CF9AE}" pid="14" name="Document_Status">
    <vt:lpwstr/>
  </property>
</Properties>
</file>